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sesor.casaur\Downloads\"/>
    </mc:Choice>
  </mc:AlternateContent>
  <workbookProtection workbookAlgorithmName="SHA-512" workbookHashValue="GiF9gv1quQ9+bk+BLDvAkxqj9rS60Ssy0BbeYPQ/3lS1iNu0zRF667igJdunjggJ5gV0Biy4aLiqkz4LSSNeQQ==" workbookSaltValue="N2DrjP+QDbNaN8kK3h+83A==" workbookSpinCount="100000" lockStructure="1"/>
  <bookViews>
    <workbookView xWindow="0" yWindow="0" windowWidth="24000" windowHeight="9600" tabRatio="667"/>
  </bookViews>
  <sheets>
    <sheet name="Simulador" sheetId="1" r:id="rId1"/>
    <sheet name="CALCULAR" sheetId="3" r:id="rId2"/>
    <sheet name="Información" sheetId="2" state="hidden" r:id="rId3"/>
  </sheets>
  <externalReferences>
    <externalReference r:id="rId4"/>
  </externalReferences>
  <definedNames>
    <definedName name="_xlnm._FilterDatabase" localSheetId="2" hidden="1">Información!$D$1:$D$75</definedName>
    <definedName name="_xlnm.Print_Area" localSheetId="1">CALCULAR!$A$1:$J$70</definedName>
    <definedName name="B" localSheetId="2">Información!#REF!</definedName>
    <definedName name="D" localSheetId="2">Información!#REF!</definedName>
    <definedName name="E" localSheetId="2">Información!#REF!</definedName>
    <definedName name="G" localSheetId="2">Información!#REF!</definedName>
    <definedName name="i" localSheetId="2">Información!#REF!</definedName>
    <definedName name="j" localSheetId="2">Información!#REF!</definedName>
    <definedName name="L" localSheetId="2">Información!#REF!</definedName>
    <definedName name="M" localSheetId="2">Información!#REF!</definedName>
    <definedName name="N" localSheetId="2">Información!#REF!</definedName>
    <definedName name="o" localSheetId="2">Información!#REF!</definedName>
    <definedName name="P" localSheetId="2">Información!#REF!</definedName>
    <definedName name="Q" localSheetId="2">Información!#REF!</definedName>
    <definedName name="S" localSheetId="2">Información!#REF!</definedName>
    <definedName name="T" localSheetId="2">Información!#REF!</definedName>
    <definedName name="v" localSheetId="2">Información!#REF!</definedName>
    <definedName name="y" localSheetId="2">Información!#REF!</definedName>
    <definedName name="z" localSheetId="2">Información!#REF!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3" l="1"/>
  <c r="I16" i="3" s="1"/>
  <c r="I16" i="1"/>
  <c r="G20" i="1" s="1"/>
  <c r="I1" i="2" l="1"/>
  <c r="D12" i="3" l="1"/>
  <c r="D9" i="3"/>
  <c r="D10" i="3"/>
  <c r="H11" i="3" s="1"/>
  <c r="D44" i="3"/>
  <c r="I44" i="3"/>
  <c r="F21" i="3" l="1"/>
  <c r="J5" i="3"/>
  <c r="E17" i="3" s="1"/>
  <c r="E18" i="3" s="1"/>
  <c r="E19" i="3" s="1"/>
  <c r="E20" i="3" s="1"/>
  <c r="E21" i="3" s="1"/>
  <c r="F17" i="3" l="1"/>
  <c r="I17" i="3" s="1"/>
  <c r="F19" i="3"/>
  <c r="F18" i="3"/>
  <c r="F20" i="3"/>
  <c r="G9" i="3"/>
  <c r="I18" i="3" l="1"/>
  <c r="I19" i="3" s="1"/>
  <c r="I20" i="3" s="1"/>
  <c r="I21" i="3" s="1"/>
  <c r="B6" i="3"/>
  <c r="B7" i="3"/>
  <c r="B5" i="3"/>
  <c r="H19" i="3" l="1"/>
  <c r="H18" i="3"/>
  <c r="H17" i="3"/>
  <c r="H21" i="3"/>
  <c r="H20" i="3"/>
</calcChain>
</file>

<file path=xl/sharedStrings.xml><?xml version="1.0" encoding="utf-8"?>
<sst xmlns="http://schemas.openxmlformats.org/spreadsheetml/2006/main" count="328" uniqueCount="320">
  <si>
    <t>UNIVERSIDAD DEL ROSARIO</t>
  </si>
  <si>
    <t>Documento</t>
  </si>
  <si>
    <t>Nombre</t>
  </si>
  <si>
    <t>Programa</t>
  </si>
  <si>
    <t>Cálculo aproximado del crédito</t>
  </si>
  <si>
    <t>Valor matrícula</t>
  </si>
  <si>
    <t>Porcentaje solicitado</t>
  </si>
  <si>
    <t>Plazo en meses</t>
  </si>
  <si>
    <t>No. Cuota</t>
  </si>
  <si>
    <t>Fecha de pago</t>
  </si>
  <si>
    <t>Valor Capital</t>
  </si>
  <si>
    <t>Valor cuota</t>
  </si>
  <si>
    <t>Valor intereses</t>
  </si>
  <si>
    <t>OBSERVACIONES</t>
  </si>
  <si>
    <t>Señor (a)</t>
  </si>
  <si>
    <t>Fecha:</t>
  </si>
  <si>
    <t>Número de Cuotas:</t>
  </si>
  <si>
    <t>Valor de matrícula:</t>
  </si>
  <si>
    <t>Valor a financiar:</t>
  </si>
  <si>
    <t>Porcentaje a financiar:</t>
  </si>
  <si>
    <t>Valor a Financiar</t>
  </si>
  <si>
    <t>Dia de pago cuota</t>
  </si>
  <si>
    <t>NOMBRES Y APELLIDOS:</t>
  </si>
  <si>
    <t>IDENTIFICACIÓN N°</t>
  </si>
  <si>
    <t>DE:</t>
  </si>
  <si>
    <t>BARRIO:</t>
  </si>
  <si>
    <t>CELULAR:</t>
  </si>
  <si>
    <t>PARENTESCO:</t>
  </si>
  <si>
    <t>INDEPENDIENTE:</t>
  </si>
  <si>
    <t>NOMBRE DE LA EMPRESA O NEGOCIO:</t>
  </si>
  <si>
    <t>PROPIEDADES</t>
  </si>
  <si>
    <t>CLASE DE PROPIEDAD</t>
  </si>
  <si>
    <t>VALOR COMERCIAL</t>
  </si>
  <si>
    <t xml:space="preserve">INGRESOS MENSUALES </t>
  </si>
  <si>
    <t>EGRESOS MENSUALES</t>
  </si>
  <si>
    <t>SUELDOS :</t>
  </si>
  <si>
    <t>HONORARIOS:</t>
  </si>
  <si>
    <t>OTROS INGRESOS:</t>
  </si>
  <si>
    <t>GASTOS FAMILIARES:</t>
  </si>
  <si>
    <t>ARRENDAMIENTO:</t>
  </si>
  <si>
    <t>PRESTAMOS E HIPOTECAS:</t>
  </si>
  <si>
    <t>OTROS EGRESOS:</t>
  </si>
  <si>
    <t>TOTAL:</t>
  </si>
  <si>
    <t>FIRMO A CONFORMIDAD:</t>
  </si>
  <si>
    <t>FIRMA DEL ESTUDIANTE</t>
  </si>
  <si>
    <t>FIRMA DEL CODEUDOR</t>
  </si>
  <si>
    <t>HUELLA</t>
  </si>
  <si>
    <t>C.C.</t>
  </si>
  <si>
    <t>DECISIÓN</t>
  </si>
  <si>
    <t>EMPLEADO</t>
  </si>
  <si>
    <t>SELECCIONE:</t>
  </si>
  <si>
    <t>SELECCIONE TIPO DE CRÉDITO:</t>
  </si>
  <si>
    <t>NUEVO</t>
  </si>
  <si>
    <t>RENOVACIÓN</t>
  </si>
  <si>
    <t>ANTIGÜEDAD:</t>
  </si>
  <si>
    <t>Tasa interés mes vencida</t>
  </si>
  <si>
    <t>CUOTAS</t>
  </si>
  <si>
    <t>DIA PAGO</t>
  </si>
  <si>
    <t>Día de pago:</t>
  </si>
  <si>
    <t>CIUDADES</t>
  </si>
  <si>
    <t>Aguachica Cesar</t>
  </si>
  <si>
    <t>Apartadó Antioquia</t>
  </si>
  <si>
    <t xml:space="preserve">Arauca </t>
  </si>
  <si>
    <t>Armenia Quindío</t>
  </si>
  <si>
    <t xml:space="preserve">Barrancabermeja Santander </t>
  </si>
  <si>
    <t>Barranquilla Atlántico</t>
  </si>
  <si>
    <t>Bello Antioquia</t>
  </si>
  <si>
    <t>Bogotá Distrito Capital</t>
  </si>
  <si>
    <t>Bucaramanga Santander</t>
  </si>
  <si>
    <t>Buenaventura Valle del Cauca</t>
  </si>
  <si>
    <t>Buga Valle del Cauca</t>
  </si>
  <si>
    <t>Cali Valle del Cauca</t>
  </si>
  <si>
    <t>Cartago Valle del Cauca</t>
  </si>
  <si>
    <t>Cartagena Bolívar</t>
  </si>
  <si>
    <t>Cereté Córdoba</t>
  </si>
  <si>
    <t>Chia Cundinamarca</t>
  </si>
  <si>
    <t>Ciénaga Magdalena</t>
  </si>
  <si>
    <t>Cúcuta Norte de Santander</t>
  </si>
  <si>
    <t>Dosquebradas Risaralda</t>
  </si>
  <si>
    <t>Duitama Boyacá</t>
  </si>
  <si>
    <t>Envigado Antioquia</t>
  </si>
  <si>
    <t>Facatativá Cundinamarca</t>
  </si>
  <si>
    <t>Florencia Caqueta</t>
  </si>
  <si>
    <t>Floridablanca Santander</t>
  </si>
  <si>
    <t>Fusagasugá Cundinamarca</t>
  </si>
  <si>
    <t xml:space="preserve">Girardot Cundinamarca </t>
  </si>
  <si>
    <t>Girón Santander</t>
  </si>
  <si>
    <t>Ibagué Tolima</t>
  </si>
  <si>
    <t>Ipiales Nariño</t>
  </si>
  <si>
    <t>Itagüí Antioquia</t>
  </si>
  <si>
    <t>Jamundí Valle del Cauca</t>
  </si>
  <si>
    <t xml:space="preserve">Lorica Córdoba </t>
  </si>
  <si>
    <t>Los Patios Norte de Santander</t>
  </si>
  <si>
    <t>Magangué Bolivar</t>
  </si>
  <si>
    <t>Maicao Guajira</t>
  </si>
  <si>
    <t xml:space="preserve">Malambo Atlántico </t>
  </si>
  <si>
    <t xml:space="preserve">Manizales Caldas </t>
  </si>
  <si>
    <t>Medellín Antioquia</t>
  </si>
  <si>
    <t>Melgar Tolima</t>
  </si>
  <si>
    <t>Montería Córdoba</t>
  </si>
  <si>
    <t>Neiva Huila</t>
  </si>
  <si>
    <t>Ocaña Norte de Santander</t>
  </si>
  <si>
    <t xml:space="preserve">Paipa, Boyacá </t>
  </si>
  <si>
    <t>Palmira Valle del Cauca</t>
  </si>
  <si>
    <t>Pamplona Norte de Santander</t>
  </si>
  <si>
    <t>Pasto Nariño</t>
  </si>
  <si>
    <t>Pereira Risaralda</t>
  </si>
  <si>
    <t>Piedecuesta Santander</t>
  </si>
  <si>
    <t>Pitalito Huila</t>
  </si>
  <si>
    <t>Popayán Cauca</t>
  </si>
  <si>
    <t>Quibdó Choco</t>
  </si>
  <si>
    <t xml:space="preserve">Riohacha Guajira </t>
  </si>
  <si>
    <t>Rionegro Antioquia</t>
  </si>
  <si>
    <t xml:space="preserve">Sabanalarga Atlántico </t>
  </si>
  <si>
    <t>Sahagún Córdoba</t>
  </si>
  <si>
    <t xml:space="preserve">San Andrés Isla </t>
  </si>
  <si>
    <t>Santa Marta Magdalena</t>
  </si>
  <si>
    <t>Sincelejo Sucre</t>
  </si>
  <si>
    <t>Soacha Cundinamarca</t>
  </si>
  <si>
    <t>Sogamoso Boyacá</t>
  </si>
  <si>
    <t>Soledad Atlántico</t>
  </si>
  <si>
    <t>Tibú Norte de Santander</t>
  </si>
  <si>
    <t>Tuluá Valle del Cauca</t>
  </si>
  <si>
    <t>Tumaco Nariño</t>
  </si>
  <si>
    <t>Tunja Boyacá</t>
  </si>
  <si>
    <t>Turbo Antioquia</t>
  </si>
  <si>
    <t>Valledupar Cesar</t>
  </si>
  <si>
    <t>Villa de leyva</t>
  </si>
  <si>
    <t>Villa del Rosario Norte de Santander</t>
  </si>
  <si>
    <t>Villavicencio Meta</t>
  </si>
  <si>
    <t>Yopal Casanare</t>
  </si>
  <si>
    <t>Yumbo Valle del Cauca</t>
  </si>
  <si>
    <t>Zipaquirá Cundinamarca</t>
  </si>
  <si>
    <t>Programas</t>
  </si>
  <si>
    <t>Fisioterapia (SNIES 1293)</t>
  </si>
  <si>
    <t>Fonoaudiología (SNIES 1294)</t>
  </si>
  <si>
    <t>Medicina (SNIES 1295)</t>
  </si>
  <si>
    <t>Psicología (SNIES 16010)</t>
  </si>
  <si>
    <t>Economía (SNIES 1298)</t>
  </si>
  <si>
    <t>Finanzas y Comercio Internacional (SNIES 10547)</t>
  </si>
  <si>
    <t>Jurisprudencia (SNIES 1297)</t>
  </si>
  <si>
    <t>Licenciatura en Filosofía (SNIES: 106389)</t>
  </si>
  <si>
    <t>Licenciatura en Ciencias Sociales (SNIES: 106305)</t>
  </si>
  <si>
    <t>Antropología (SNIES 51786)</t>
  </si>
  <si>
    <t>Artes Liberales en Ciencias Sociales (SNIES 54017)</t>
  </si>
  <si>
    <t>Filosofía (SNIES 1300)</t>
  </si>
  <si>
    <t>Historia (SNIES 51887)</t>
  </si>
  <si>
    <t>Periodismo y Opinión Pública (SNIES 15613)</t>
  </si>
  <si>
    <t>Sociología (SNIES 4239)</t>
  </si>
  <si>
    <t>Biología (SNIES 102921)</t>
  </si>
  <si>
    <t>Matemáticas Aplicadas y Ciencias de la Computación (SNIES 105653)</t>
  </si>
  <si>
    <t>Administración de Empresas (SNIES 1299)</t>
  </si>
  <si>
    <t>Administración de Negocios Internacionales (SNIES 10574)</t>
  </si>
  <si>
    <t>Administración en Logística y Producción (SNIES 52072)</t>
  </si>
  <si>
    <t>Ciencia Política y Gobierno (SNIES 4368)</t>
  </si>
  <si>
    <t>Gestión y Desarrollo Urbanos (SNIES 51641)</t>
  </si>
  <si>
    <t>Relaciones Internacionales (SNIES 4753)</t>
  </si>
  <si>
    <t>SOLICITUD CRÉDITO DIRECTO</t>
  </si>
  <si>
    <t>TÉRMINOS Y CONDICIONES</t>
  </si>
  <si>
    <t>Saldo para Pago:</t>
  </si>
  <si>
    <t>VALORES</t>
  </si>
  <si>
    <t>Marketing y Negocios Digitales (SNIES: 108262)</t>
  </si>
  <si>
    <t>Terapia Ocupacional (SNIES 12589)</t>
  </si>
  <si>
    <t>Teatro músical (SNIES 108006)</t>
  </si>
  <si>
    <t>Gerencia de Mercadeo</t>
  </si>
  <si>
    <t>Gerencia de Empresas</t>
  </si>
  <si>
    <t>Gestión Humana</t>
  </si>
  <si>
    <t>Gerenéia de la Social y Salud en el Trabajo</t>
  </si>
  <si>
    <t>Gerencia integal de Sérvicios de Salud</t>
  </si>
  <si>
    <t>valor por crédito</t>
  </si>
  <si>
    <t>Gerencia de proyectos de TIC</t>
  </si>
  <si>
    <t>Maestría en Marketing</t>
  </si>
  <si>
    <t>MBA Tiempo Completo</t>
  </si>
  <si>
    <t>MBA Tiempo Parcial</t>
  </si>
  <si>
    <t>Doctorado en Ciencias de la Dirección</t>
  </si>
  <si>
    <t>Gerencia y Gestión Cultural</t>
  </si>
  <si>
    <t>Traducción</t>
  </si>
  <si>
    <t>Maestría en Estudios Sociales</t>
  </si>
  <si>
    <t>Maestría en Periodismo</t>
  </si>
  <si>
    <t>Maestría en Ciencias Naturales</t>
  </si>
  <si>
    <t>Doctorado en Ciencias Biomédicas</t>
  </si>
  <si>
    <t>Doctorado en Estudios Políticos e internacionales</t>
  </si>
  <si>
    <t>Finanzas</t>
  </si>
  <si>
    <t>Mercado de Capitales</t>
  </si>
  <si>
    <t>Maestría en Finanzas Cuantitativas</t>
  </si>
  <si>
    <t>Maestría en Economía</t>
  </si>
  <si>
    <t>Maestría en Economía de las Políticas Públicas</t>
  </si>
  <si>
    <t>Maestría en Finanzas</t>
  </si>
  <si>
    <t>Doctorado en Economía</t>
  </si>
  <si>
    <t>Rehabilitación Cardiaca Pulmonar</t>
  </si>
  <si>
    <t>Salud Ocupacional</t>
  </si>
  <si>
    <t>Fisioterapia en Paciente Adulto Crítico</t>
  </si>
  <si>
    <t>Epidemiología</t>
  </si>
  <si>
    <t>Perfusión y Circulación Extracorpórea</t>
  </si>
  <si>
    <t>Maestría en Epidemiología</t>
  </si>
  <si>
    <t>Maestría en Ciencias de la Rehabilitación</t>
  </si>
  <si>
    <t>Maestría en Ingeniería Biomédica</t>
  </si>
  <si>
    <t>Maestría en Salud Pública</t>
  </si>
  <si>
    <t>Doctorado en Investigación Clínica</t>
  </si>
  <si>
    <t>Derecho Administrativo</t>
  </si>
  <si>
    <t>Derecho Constitucional</t>
  </si>
  <si>
    <t>Derecho de la Empresa</t>
  </si>
  <si>
    <t>Derecho de la Familia</t>
  </si>
  <si>
    <t>Derecho Médico Sanitario</t>
  </si>
  <si>
    <t>Derecho Urbano</t>
  </si>
  <si>
    <t>Derecho del Mar</t>
  </si>
  <si>
    <t>Derecho Aduanero y del Comercio Exterior</t>
  </si>
  <si>
    <t>Derecho Comercial</t>
  </si>
  <si>
    <t>Derecho Contractual</t>
  </si>
  <si>
    <t>Derecho en Contratación Estatal y su Gestión</t>
  </si>
  <si>
    <t>Derecho Internacional</t>
  </si>
  <si>
    <t>Derecho Internacional de los Derechos Humanos y Derecho Internacional Humanitario</t>
  </si>
  <si>
    <t>Derecho Financiero</t>
  </si>
  <si>
    <t>Gerencia Pública y Control FiscaI</t>
  </si>
  <si>
    <t>Derecho Laboral y de la Seguridad Social</t>
  </si>
  <si>
    <t>Derecho Penal</t>
  </si>
  <si>
    <t>Derecho de Seguros</t>
  </si>
  <si>
    <t>Derecho Tributario</t>
  </si>
  <si>
    <t>Maestría en Derecho y Gestión Ambiental</t>
  </si>
  <si>
    <t>Maestría en Derecho Laboral y de la Seguridad Social</t>
  </si>
  <si>
    <t>Doctorado en Derecho</t>
  </si>
  <si>
    <t>Maestríaen Derecho</t>
  </si>
  <si>
    <t>Maestría en Derecho Administrativo</t>
  </si>
  <si>
    <t>Maestría en Derecho Internacional</t>
  </si>
  <si>
    <t>Derecho Procesal</t>
  </si>
  <si>
    <t>Derecho Ambiental</t>
  </si>
  <si>
    <t>TÉRMINOS Y CONDICIONES DEL CONTRATO DE  CRÉDITO</t>
  </si>
  <si>
    <t xml:space="preserve">2. DECLARACIÓN DE ORIGEN DE LOS RECURSOS DEL ESTUDIANTE Y SU CODEUDOR
El estudiante ( o su acudiente) y  su codeudor declaran bajo la gravedad del juramento que los recursos con los que pagará sus obligaciones  crediticias son propios, provienen del giro ordinario de los negocios derivados de su actividad económica o su objeto social y que no son producto de actividades ilícitas. En el evento en que las autoridades competentes efectúen algún requerimiento a la UNIVERSIDAD  DEL  ROSARIO con respecto a los recursos recibidos, el estudiante y el codeudor,  éstos quedan obligados a responder ante las mismas.
El estudiante (o su acudiente) y el codeudor, se obligan a suministrar toda la información que las autoridades o la UNIVERSIDAD  DEL ROSARIO le soliciten relacionada con la prevención del lavado de activos y financiación del terrorismo. En caso de no aportar toda la documentación requerida, la UNIVERSIDAD DEL ROSARIO se abstendrá de otorgar el  crédito.
Igualmente se autoriza a la UNIVERSIDAD  DEL ROSARIO para consultar de manera directa o a través de terceros, bases o bancos de datos que contengan información sobre el estudiante y su codeudor, todo de conformidad con lo establecido en la normatividad vigente sobre datos personales y habeas data; y abstenerse de recibir pagos del crédito otorgado en el evento de encontrarse el estudiante y/o  su  codeudor está reportado en las mismas.
</t>
  </si>
  <si>
    <t>3. DESCARGO DE RESPONSABILIDAD
El estudiante (o su acudiente) y su codeudor declaran bajo la gravedad de juramento que la información consignada en la solicitud de crédito así como en los documentos derivados de la aprobación del mismo (pagaré y carta de instrucciones) es veraz, y en consecuencia la UNIVERSIDAD DEL ROSARIO, no se hace responsable por los contenidos, datos e informaciones que cada el estudiante y su  codeudor introduzcan en los campos y espacios para información que solicitada en el formulario de solicitud de crédito.
El estudiante (o su acudiente) y el codeudor aceptan que toda la información, datos, registros (contenido) incluidos, ya sea en el formulario de solicitud de crédito o en los documentos que se derivan de la aprobación del mismo (pagaré y carta de instrucciones),  son responsabilidad únicamente de la persona que originó dicho Contenido. Esto significa que el estudiante (o su acudiente) y su codeudor directamente, y no la UNIVERSIDAD  DEL ROSARIO, son los responsables exclusivos por todo el Contenido que se cargue ("upload"), o descargue (´´donwload´´) envíe por correo electrónico o de cualquier otra forma de mensaje de datos con ocasión de la solicitud del crédito o de su aprobación. La UNIVERSIDAD DEL ROSARIO no controla los Contenidos o la información suministrada o con la cual se alimenta el sistema por parte del estudiante y su codeudor, y como tal, no garantiza la veracidad, integridad o calidad de dichos Contenidos. Bajo ninguna circunstancia y en ninguna forma será la UNIVERSIDAD DEL ROSARIO responsable de ningún Contenido, que corresponda a el estudiante  y su codeudor, por lo tanto el estudiante  y su codeudor mantendrán indemne a la UNIVERSIDAD DEL ROSARIO respecto de cualquier reclamación por parte de un tercero o autoridad judicial y/o administrativa por la información consignada en el formulario de solicitud de crédito o en los documentos  derivados de  su aprobación. 
El estudiante reconoce y acepta  que de acuerdo al decreto rectoral 1478 de 16 de diciembre de 2016 articulo trece "Constituye faltas gravísimas las siguientes:" numeral dos "Fraude y/o engaño en el cumplimiento de requisitos académicos, administrativos y financieros".</t>
  </si>
  <si>
    <t xml:space="preserve">4. AUTORIZACIÓN PROCESO DE COBRANZA
El estudiante (o su acudiente) y su codeudor autorizan de manera irrevocable, escrita, expresa, clara, concreta, suficiente, voluntaria e informada a la UNIVERSIDAD DEL  ROSARIO y/o quien haga sus veces y/o cualquiera de los cesionarios de todos los anteriores, para que en el evento de incumplimiento o constitución en mora de las obligaciones adquiridas y contenidas en los títulos valores otorgados como consecuencia de las operaciones de crédito con LA UNIVERSIDAD DEL ROSARIO, se inicie una gestión de cobranza preventiva, prejudicial o judicial, bajo los términos y condiciones mencionados a continuación: (i) Los cobros que se hagan por gastos administrativos de cobranza y/o reintegro de los mismos, son diferentes y adicionales a las sanciones legales que contempla el título valor por el hecho del incumplimiento. (ii) Los gastos administrativos de cobranza y/o reintegro de los mismos se causan en el evento que se adelante algún tipo de actividad de recordación y/o de recuperación de la cartera, que conlleva la utilización de la infraestructura de personal, administrativa, de recursos físicos, de telecomunicaciones y tecnológicos, y corresponderán hasta el quince por ciento (15%) del valor  del título valor, del saldo en mora y/o del valor total de la obligación incumplida, y serán asumidos por el estudiante y su codeudor, suma a la que se le adicionarán los intereses moratorios que se causen y las demás sanciones e indemnizaciones autorizadas por la ley y pactados en el momento de la aprobación del crédito. (iii) La gestión de cobranza pre judicial se iniciará una vez se verifique el incumplimiento de la obligación y se realiza mediante comunicación telefónica, SMS, o cualquier otro medio electrónico o correo físico, de acuerdo con la información suministrada por el estudiante y su codeudor para estos fines. (iv) El pago que se haga de las obligaciones objeto de gestión de cobranza se realizará únicamente en las cuentas de recaudo debidamente comunicadas por la UNIVERSIDAD DEL ROSARIO y/o quien haga sus veces y/o cualquiera de los cesionarios de todos los anteriores; no se utiliza servicio personalizado de recaudo, por lo que si se hace el pago en cuentas o por canales diferentes se considerará un pago no válido. (v) Los pagos recibidos se aplicarán de acuerdo con la política vigente, y de acuerdo con la aplicación de pagos contemplados en la misma.
</t>
  </si>
  <si>
    <t xml:space="preserve">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 la CIFIN o de cualquier otro operador y/o fuente de información legalmente establecido.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
</t>
  </si>
  <si>
    <t>1. CONTRATO DE  CRÉDITO
El estudiante (o su acudiente) y el codeudor conocen y aceptan que de ser aprobada la  solicitud de crédito objeto de este formulario, las condiciones  establecidas en el mismo se convierten en el contrato de crédito suscrito con la UNIVERSIDAD DEL ROSARIO, y su clausulado regirá la relación crediticia    entre la UNIVERSIDAD DEL ROSARIO y el estudiante (o su acudiente) y su codeudor. En consecuencia el estudiante (o su acudiente) y el codeudor aceptan las condiciones descritas en www.urosario.edu.co. 
En caso de cambio  de  codeudor, se debe realizar un nuevo  proceso de solicitud de  crédito.</t>
  </si>
  <si>
    <t>CIUDAD DE DOMICILIO:</t>
  </si>
  <si>
    <t>Saldo de la Deuda</t>
  </si>
  <si>
    <t>Arquitectura (SNIES 109404)</t>
  </si>
  <si>
    <t>Artes (SNIES 109352)</t>
  </si>
  <si>
    <t>Ciencias Del Sistema Tierra (SNIES 109769)</t>
  </si>
  <si>
    <t>Creación (SNIES 109494)</t>
  </si>
  <si>
    <t>Diseño (SNIES 109406)</t>
  </si>
  <si>
    <t>Ingeniería Electrónica (SNIES 109730)</t>
  </si>
  <si>
    <t>Ingeniería En Sistemas Energéticos (SNIES 109770)</t>
  </si>
  <si>
    <t>Ingeniería Industrial (SNIES 109731)</t>
  </si>
  <si>
    <t>Cirugía General</t>
  </si>
  <si>
    <t>Gerencia integal de Sérvicios de Salud (Modalidad Virtual)</t>
  </si>
  <si>
    <t>Gerencia y Gestión Cultural (Modalidad Virtual)</t>
  </si>
  <si>
    <t>Maestría en Derecho Corporativo</t>
  </si>
  <si>
    <t>Medicina Interna</t>
  </si>
  <si>
    <t>Toxicología</t>
  </si>
  <si>
    <t>Radiología</t>
  </si>
  <si>
    <t>Neurología</t>
  </si>
  <si>
    <t>Infectología</t>
  </si>
  <si>
    <t>Medicina de Emergencias</t>
  </si>
  <si>
    <t>Cirugía Vascular Periférica y Angiología</t>
  </si>
  <si>
    <t>Coloproctología</t>
  </si>
  <si>
    <t>Neurocirugía</t>
  </si>
  <si>
    <t>Cirugía Cardiovascular</t>
  </si>
  <si>
    <t>Urología</t>
  </si>
  <si>
    <t>Enfermería (SNIES 109989)</t>
  </si>
  <si>
    <t>Ortopedia y Traumatología</t>
  </si>
  <si>
    <t>Ginecología Y Obstetricia</t>
  </si>
  <si>
    <t>Actividad Física Deporte y Salud</t>
  </si>
  <si>
    <t>Auditoría en Salud</t>
  </si>
  <si>
    <t>Derecho de Familia</t>
  </si>
  <si>
    <t>Derecho Empresarial de los Negocios</t>
  </si>
  <si>
    <t>Educación para la Paz y Formación Ciudadana</t>
  </si>
  <si>
    <t>En Educación para Profesionales de la Salud (Virtual)</t>
  </si>
  <si>
    <t xml:space="preserve">Evaluación y Desarrollo de Proyectos </t>
  </si>
  <si>
    <t xml:space="preserve">Gerencia de Marketing para Entornos Digitales </t>
  </si>
  <si>
    <t>Gerencia de Negocios Globales</t>
  </si>
  <si>
    <t>Gerencia de Proyectos de Construcción e Infraestructura</t>
  </si>
  <si>
    <t>Gerencia de Proyectos de Servicios de TIC</t>
  </si>
  <si>
    <t>Maestría en Actividad Física y Salud</t>
  </si>
  <si>
    <t>Maestría en Administración - MBA One Year</t>
  </si>
  <si>
    <t>Maestría en Administración - MBA Part Time</t>
  </si>
  <si>
    <t>Maestría en Administración de Salud</t>
  </si>
  <si>
    <t>Maestría en Arbitraje: Nacional, Internacional y de Inversión</t>
  </si>
  <si>
    <t>Maestría en Asuntos Globales y Procesos Políticos</t>
  </si>
  <si>
    <t>Maestría En Bioderecho y Bioética</t>
  </si>
  <si>
    <t>Maestría en Business Analytics</t>
  </si>
  <si>
    <t>Maestría en Ciudades Inteligentes y Sostenibles</t>
  </si>
  <si>
    <t>Maestría en Conflicto, Memoria y Paz</t>
  </si>
  <si>
    <t>Maestría En Contratación Pública y su Gestión</t>
  </si>
  <si>
    <t>Maestría en Derecho</t>
  </si>
  <si>
    <t>Maestría En Derecho y Gestión Urbanística</t>
  </si>
  <si>
    <t>Maestría en Dirección</t>
  </si>
  <si>
    <t>Maestría en Educación para Profesionales de la Salud</t>
  </si>
  <si>
    <t>Maestría en Emprendimiento e Innovación</t>
  </si>
  <si>
    <t>Maestría en Energías renovables</t>
  </si>
  <si>
    <t>Maestría en Estudios Políticos e Internacionales</t>
  </si>
  <si>
    <t>Maestría en Filosofía</t>
  </si>
  <si>
    <t>Maestría en Liderazgo Estratégico para la Sostenibilidad</t>
  </si>
  <si>
    <t>Maestría en Matemáticas Aplicadas y ciencias de la computación</t>
  </si>
  <si>
    <t>Maestría En Negocios y Derecho</t>
  </si>
  <si>
    <t>Maestría En Seguridad y Salud en el Trabajo</t>
  </si>
  <si>
    <t>Maestrías GSB (Graduate School of Business)</t>
  </si>
  <si>
    <t>en Gobernanza y Desarrollo Territorial</t>
  </si>
  <si>
    <t>SOLICITUD DE CRÉDITO CORTO PLAZO</t>
  </si>
  <si>
    <t>Los valores resultantes de esta simulación, son informativos y no significa aprobación de la financiación, hasta no recibir la respuesta de su solicitud al correo institucional. 
Este simulador la Universidad no asume ningún compromiso académico-financiero. 
Esta simulación debe ser remitida dentro de la solicitud de crédito. Debe tener en cuenta las fechas de pago ordinario y extraordinario definidas en su recibo matrícula.
Recuerde que las solicitudes mal diligenciadas y/o los documentos incompletos anulan la solicitud y deberá radicarla nuevamente.  La fecha de legalizacion de su crédito se acoge al valor definido ordinario o extraordinario según corresponda. 
Los intereses pueden variar puesto que están calculados en 30 días.</t>
  </si>
  <si>
    <t>INFORMACIÓN DEL RESPONSABLE DE PAGO/ CODEUDOR</t>
  </si>
  <si>
    <t>DIRECCIÓN DE RESIDENCIA:</t>
  </si>
  <si>
    <t>TELÉFONO DE RESIDENCIA:</t>
  </si>
  <si>
    <t>CORREO ELECTRÓNICO:</t>
  </si>
  <si>
    <t>DIRECCIÓN:</t>
  </si>
  <si>
    <t>TELÉFONO:</t>
  </si>
  <si>
    <t>CARACTERÍSTICAS</t>
  </si>
  <si>
    <t>TARJETA DE CRÉDITO:</t>
  </si>
  <si>
    <t>INFORMACIÓN DEL ESTUDIANTE</t>
  </si>
  <si>
    <t>CORREO ELECTRÓNICO PERSONAL:</t>
  </si>
  <si>
    <t>Para uso exclusivo de LA UNIVERSIDAD</t>
  </si>
  <si>
    <t>Tenga en cuenta que los datos registrados en este formulario deben coincidir con los de su solicitud generada via WEB por el aplicativo BPM, en caso de alguna diferencia en la documentación y las solicitudes y de acuerdo al decreto rectoral 1478 de 16 de diciembre de 2016 articulo trece "Constituye faltas gravísimas las siguientes:" numeral dos "Fraude y/o engaño en el cumplimiento de requisitos académicos, 
administrativos y financieros".
Este simulador tiene un fin estrictamente informativo y es un aproximado de lo que puede pagar, razon por la cual no constituye una obligacion de las condiciones de la financiación real.
En caso que no cumpla con las condiciones establecidas para crédito puente, se reactivará sus cobros con normalidad a una tasa de interes del 1.2% mv</t>
  </si>
  <si>
    <t>College_Ur:Management</t>
  </si>
  <si>
    <t>Derecho Administrativo-Virtual</t>
  </si>
  <si>
    <t>Epidemiología-Convenio Con Universidad Ces-Medellín</t>
  </si>
  <si>
    <t>Gerencia Integral De Servicios De Salud (Virtual)</t>
  </si>
  <si>
    <t>Innovación Pedagógica (Virtual)</t>
  </si>
  <si>
    <t>Maestría En Gestión Estratégica De La Información E Innovación Digital</t>
  </si>
  <si>
    <t>Maestría Estudios Políticos E Internacionales</t>
  </si>
  <si>
    <t>Rehabilitación Cardiaca Y Pulmonar</t>
  </si>
  <si>
    <t>Seguridad Y Salud En El Trabajo</t>
  </si>
  <si>
    <t>Psiquiatría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</si>
</sst>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Red]\-&quot;$&quot;#,##0"/>
    <numFmt numFmtId="165" formatCode="&quot;$&quot;\ #,##0_);[Red]\(&quot;$&quot;\ #,##0\)"/>
    <numFmt numFmtId="166" formatCode="&quot;$&quot;\ #,##0"/>
    <numFmt numFmtId="167" formatCode="[$$-240A]\ #,##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C00000"/>
      <name val="Calibri"/>
      <family val="2"/>
      <scheme val="minor"/>
    </font>
    <font>
      <b/>
      <sz val="14"/>
      <color rgb="FFC00000"/>
      <name val="Calibri"/>
      <family val="2"/>
      <scheme val="minor"/>
    </font>
    <font>
      <sz val="9"/>
      <color theme="1"/>
      <name val="Calibri"/>
      <family val="2"/>
      <scheme val="minor"/>
    </font>
    <font>
      <sz val="10"/>
      <color theme="1"/>
      <name val="Calibri"/>
      <family val="2"/>
      <scheme val="minor"/>
    </font>
    <font>
      <sz val="11"/>
      <color theme="0"/>
      <name val="Calibri"/>
      <family val="2"/>
      <scheme val="minor"/>
    </font>
    <font>
      <sz val="11"/>
      <name val="Calibri"/>
      <family val="2"/>
      <scheme val="minor"/>
    </font>
    <font>
      <sz val="8"/>
      <color theme="1"/>
      <name val="Calibri"/>
      <family val="2"/>
      <scheme val="minor"/>
    </font>
  </fonts>
  <fills count="4">
    <fill>
      <patternFill patternType="none"/>
    </fill>
    <fill>
      <patternFill patternType="gray125"/>
    </fill>
    <fill>
      <patternFill patternType="solid">
        <fgColor rgb="FFA80000"/>
        <bgColor indexed="64"/>
      </patternFill>
    </fill>
    <fill>
      <patternFill patternType="solid">
        <fgColor rgb="FFFFFF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double">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9">
    <xf numFmtId="0" fontId="0" fillId="0" borderId="0" xfId="0"/>
    <xf numFmtId="0" fontId="0" fillId="0" borderId="0" xfId="0" applyAlignment="1">
      <alignment vertical="center"/>
    </xf>
    <xf numFmtId="0" fontId="3" fillId="0" borderId="0" xfId="0" applyFont="1" applyAlignment="1">
      <alignment vertical="center"/>
    </xf>
    <xf numFmtId="0" fontId="0" fillId="0" borderId="5" xfId="0" applyBorder="1" applyAlignment="1">
      <alignment vertical="center"/>
    </xf>
    <xf numFmtId="0" fontId="2" fillId="2" borderId="5"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0" fillId="0" borderId="0" xfId="0" applyAlignment="1">
      <alignment horizontal="left" vertical="center"/>
    </xf>
    <xf numFmtId="14" fontId="0" fillId="0" borderId="0" xfId="0" applyNumberFormat="1" applyAlignment="1">
      <alignment vertical="center"/>
    </xf>
    <xf numFmtId="9" fontId="3" fillId="0" borderId="0" xfId="0" applyNumberFormat="1" applyFont="1" applyAlignment="1">
      <alignment vertical="center"/>
    </xf>
    <xf numFmtId="0" fontId="3" fillId="0" borderId="0" xfId="0"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166" fontId="0" fillId="0" borderId="0" xfId="0" applyNumberFormat="1" applyBorder="1" applyAlignment="1">
      <alignment vertical="center"/>
    </xf>
    <xf numFmtId="167" fontId="3" fillId="0" borderId="0" xfId="0" applyNumberFormat="1" applyFont="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9" xfId="0" applyBorder="1" applyAlignment="1">
      <alignment vertical="center"/>
    </xf>
    <xf numFmtId="0" fontId="0" fillId="0" borderId="6" xfId="0" applyBorder="1" applyAlignment="1">
      <alignment vertical="center"/>
    </xf>
    <xf numFmtId="14" fontId="0" fillId="0" borderId="0" xfId="0" applyNumberFormat="1" applyBorder="1" applyAlignment="1">
      <alignment vertical="center"/>
    </xf>
    <xf numFmtId="0" fontId="0" fillId="0" borderId="21" xfId="0" applyBorder="1" applyAlignment="1">
      <alignment horizontal="right" vertical="center"/>
    </xf>
    <xf numFmtId="0" fontId="0" fillId="0" borderId="21" xfId="0" applyBorder="1" applyAlignment="1">
      <alignment horizontal="left" vertical="center"/>
    </xf>
    <xf numFmtId="0" fontId="3" fillId="0" borderId="0" xfId="0" applyFont="1" applyAlignment="1">
      <alignment horizontal="center"/>
    </xf>
    <xf numFmtId="165" fontId="0" fillId="0" borderId="5" xfId="0" applyNumberFormat="1" applyBorder="1" applyAlignment="1">
      <alignment vertical="center"/>
    </xf>
    <xf numFmtId="0" fontId="0" fillId="0" borderId="0" xfId="0" applyBorder="1" applyAlignment="1">
      <alignment horizontal="center" vertical="center"/>
    </xf>
    <xf numFmtId="17" fontId="0" fillId="0" borderId="5" xfId="0" applyNumberFormat="1" applyBorder="1" applyAlignment="1">
      <alignment vertical="center"/>
    </xf>
    <xf numFmtId="2" fontId="3" fillId="0" borderId="0" xfId="0" applyNumberFormat="1" applyFont="1" applyAlignment="1">
      <alignment vertical="center"/>
    </xf>
    <xf numFmtId="1" fontId="0" fillId="0" borderId="5" xfId="0" applyNumberFormat="1" applyBorder="1" applyAlignment="1">
      <alignment vertical="center"/>
    </xf>
    <xf numFmtId="167" fontId="0" fillId="0" borderId="0" xfId="0" applyNumberFormat="1" applyAlignment="1">
      <alignment vertical="center"/>
    </xf>
    <xf numFmtId="0" fontId="0" fillId="0" borderId="1" xfId="0" applyBorder="1" applyAlignment="1" applyProtection="1">
      <alignment vertical="center"/>
      <protection locked="0"/>
    </xf>
    <xf numFmtId="166" fontId="0" fillId="0" borderId="1" xfId="0" applyNumberFormat="1" applyFont="1" applyBorder="1" applyAlignment="1" applyProtection="1">
      <alignment vertical="center"/>
      <protection locked="0"/>
    </xf>
    <xf numFmtId="0" fontId="0" fillId="0" borderId="1" xfId="0" applyBorder="1" applyAlignment="1" applyProtection="1">
      <alignment horizontal="center" vertical="center"/>
      <protection locked="0"/>
    </xf>
    <xf numFmtId="0" fontId="7" fillId="0" borderId="5" xfId="0" applyFont="1" applyBorder="1" applyAlignment="1">
      <alignment vertical="center"/>
    </xf>
    <xf numFmtId="0" fontId="0" fillId="0" borderId="0" xfId="0" applyAlignment="1" applyProtection="1">
      <alignment vertical="center"/>
      <protection locked="0"/>
    </xf>
    <xf numFmtId="0" fontId="0" fillId="0" borderId="30" xfId="0" applyBorder="1" applyAlignment="1" applyProtection="1">
      <alignment horizontal="center" vertical="center"/>
      <protection locked="0"/>
    </xf>
    <xf numFmtId="0" fontId="0" fillId="0" borderId="25" xfId="0" applyBorder="1" applyAlignment="1">
      <alignment vertical="center"/>
    </xf>
    <xf numFmtId="0" fontId="0" fillId="0" borderId="5" xfId="0" applyBorder="1" applyAlignment="1" applyProtection="1">
      <alignment horizontal="center" vertical="center"/>
      <protection locked="0"/>
    </xf>
    <xf numFmtId="10" fontId="3" fillId="0" borderId="0" xfId="0" applyNumberFormat="1" applyFont="1" applyAlignment="1">
      <alignment vertical="center"/>
    </xf>
    <xf numFmtId="164" fontId="0" fillId="0" borderId="0" xfId="0" applyNumberFormat="1"/>
    <xf numFmtId="0" fontId="3" fillId="0" borderId="0" xfId="0" applyFon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0" fontId="0" fillId="3" borderId="0" xfId="0" applyFill="1"/>
    <xf numFmtId="9" fontId="0" fillId="0" borderId="1" xfId="1" applyFont="1" applyBorder="1" applyAlignment="1" applyProtection="1">
      <alignment horizontal="center" vertical="center"/>
      <protection hidden="1"/>
    </xf>
    <xf numFmtId="0" fontId="9" fillId="0" borderId="0" xfId="0" applyFont="1" applyAlignment="1">
      <alignment vertical="center"/>
    </xf>
    <xf numFmtId="0" fontId="9" fillId="0" borderId="12" xfId="0" applyFont="1" applyBorder="1" applyAlignment="1">
      <alignment vertical="center"/>
    </xf>
    <xf numFmtId="0" fontId="9" fillId="0" borderId="15" xfId="0" applyFont="1" applyBorder="1" applyAlignment="1">
      <alignment vertical="center"/>
    </xf>
    <xf numFmtId="0" fontId="8" fillId="0" borderId="0" xfId="0" applyFont="1" applyAlignment="1">
      <alignment vertical="center"/>
    </xf>
    <xf numFmtId="0" fontId="0" fillId="0" borderId="0" xfId="0" applyAlignment="1">
      <alignment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5" fillId="0" borderId="0" xfId="0" applyFont="1" applyBorder="1" applyAlignment="1">
      <alignment horizontal="center" vertical="center"/>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4" fillId="0" borderId="0" xfId="0" applyFont="1" applyBorder="1" applyAlignment="1">
      <alignment horizontal="center" vertical="center"/>
    </xf>
    <xf numFmtId="0" fontId="6" fillId="0" borderId="2"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10" fillId="0" borderId="5" xfId="0" applyFont="1" applyBorder="1" applyAlignment="1">
      <alignment horizontal="left" vertical="top" wrapText="1"/>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0" fillId="0" borderId="28"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0" borderId="5" xfId="0"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3" fillId="0" borderId="5" xfId="0" applyFont="1" applyBorder="1" applyAlignment="1">
      <alignment horizontal="center" vertical="center"/>
    </xf>
    <xf numFmtId="3" fontId="0" fillId="0" borderId="5" xfId="0" applyNumberFormat="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5" fillId="0" borderId="0" xfId="0" applyFont="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166" fontId="0" fillId="0" borderId="5" xfId="0" applyNumberFormat="1" applyBorder="1" applyAlignment="1" applyProtection="1">
      <alignment horizontal="right" vertical="center"/>
      <protection locked="0"/>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7" xfId="0" applyFont="1" applyFill="1" applyBorder="1" applyAlignment="1">
      <alignment horizontal="center" vertical="center"/>
    </xf>
    <xf numFmtId="166" fontId="0" fillId="0" borderId="5" xfId="0" applyNumberFormat="1" applyBorder="1" applyAlignment="1" applyProtection="1">
      <alignment horizontal="left" vertical="center"/>
      <protection locked="0"/>
    </xf>
    <xf numFmtId="0" fontId="0" fillId="0" borderId="5" xfId="0" applyBorder="1" applyAlignment="1">
      <alignment horizontal="left" vertical="center"/>
    </xf>
    <xf numFmtId="0" fontId="3" fillId="0" borderId="5" xfId="0" applyFont="1" applyBorder="1" applyAlignment="1">
      <alignment horizontal="left" vertical="center"/>
    </xf>
    <xf numFmtId="166" fontId="0" fillId="0" borderId="20" xfId="0" applyNumberFormat="1" applyBorder="1" applyAlignment="1" applyProtection="1">
      <alignment horizontal="right" vertical="center"/>
      <protection locked="0"/>
    </xf>
    <xf numFmtId="166" fontId="0" fillId="0" borderId="21" xfId="0" applyNumberFormat="1" applyBorder="1" applyAlignment="1" applyProtection="1">
      <alignment horizontal="right" vertical="center"/>
      <protection locked="0"/>
    </xf>
    <xf numFmtId="166" fontId="0" fillId="0" borderId="22" xfId="0" applyNumberFormat="1" applyBorder="1" applyAlignment="1" applyProtection="1">
      <alignment horizontal="right" vertical="center"/>
      <protection locked="0"/>
    </xf>
    <xf numFmtId="166" fontId="3" fillId="0" borderId="20" xfId="0" applyNumberFormat="1" applyFont="1" applyBorder="1" applyAlignment="1">
      <alignment horizontal="right" vertical="center"/>
    </xf>
    <xf numFmtId="166" fontId="3" fillId="0" borderId="21" xfId="0" applyNumberFormat="1" applyFont="1" applyBorder="1" applyAlignment="1">
      <alignment horizontal="right" vertical="center"/>
    </xf>
    <xf numFmtId="166" fontId="3" fillId="0" borderId="22" xfId="0" applyNumberFormat="1" applyFont="1" applyBorder="1" applyAlignment="1">
      <alignment horizontal="right" vertical="center"/>
    </xf>
    <xf numFmtId="166" fontId="0" fillId="0" borderId="6" xfId="0" applyNumberFormat="1" applyBorder="1" applyAlignment="1" applyProtection="1">
      <alignment horizontal="right" vertical="center"/>
      <protection locked="0"/>
    </xf>
    <xf numFmtId="166" fontId="0" fillId="0" borderId="7" xfId="0" applyNumberFormat="1" applyBorder="1" applyAlignment="1" applyProtection="1">
      <alignment horizontal="right" vertical="center"/>
      <protection locked="0"/>
    </xf>
    <xf numFmtId="166" fontId="0" fillId="0" borderId="8" xfId="0" applyNumberFormat="1" applyBorder="1" applyAlignment="1" applyProtection="1">
      <alignment horizontal="right" vertical="center"/>
      <protection locked="0"/>
    </xf>
    <xf numFmtId="166" fontId="0" fillId="0" borderId="24" xfId="0" applyNumberFormat="1" applyBorder="1" applyAlignment="1" applyProtection="1">
      <alignment horizontal="right" vertical="center"/>
      <protection locked="0"/>
    </xf>
    <xf numFmtId="166" fontId="0" fillId="0" borderId="0" xfId="0" applyNumberFormat="1" applyBorder="1" applyAlignment="1" applyProtection="1">
      <alignment horizontal="right" vertical="center"/>
      <protection locked="0"/>
    </xf>
    <xf numFmtId="166" fontId="0" fillId="0" borderId="26" xfId="0" applyNumberFormat="1" applyBorder="1" applyAlignment="1" applyProtection="1">
      <alignment horizontal="right" vertical="center"/>
      <protection locked="0"/>
    </xf>
    <xf numFmtId="166" fontId="0" fillId="0" borderId="9" xfId="0" applyNumberFormat="1" applyBorder="1" applyAlignment="1" applyProtection="1">
      <alignment horizontal="right" vertical="center"/>
      <protection locked="0"/>
    </xf>
    <xf numFmtId="166" fontId="0" fillId="0" borderId="10" xfId="0" applyNumberFormat="1" applyBorder="1" applyAlignment="1" applyProtection="1">
      <alignment horizontal="right" vertical="center"/>
      <protection locked="0"/>
    </xf>
    <xf numFmtId="166" fontId="0" fillId="0" borderId="11" xfId="0" applyNumberFormat="1" applyBorder="1" applyAlignment="1" applyProtection="1">
      <alignment horizontal="right" vertical="center"/>
      <protection locked="0"/>
    </xf>
    <xf numFmtId="0" fontId="2" fillId="2" borderId="5" xfId="0" applyFont="1" applyFill="1" applyBorder="1" applyAlignment="1">
      <alignment horizontal="center" vertical="center" wrapText="1"/>
    </xf>
    <xf numFmtId="166" fontId="3" fillId="0" borderId="5" xfId="0" applyNumberFormat="1" applyFont="1" applyBorder="1" applyAlignment="1">
      <alignment horizontal="righ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25" xfId="0" applyBorder="1" applyAlignment="1">
      <alignment horizontal="center"/>
    </xf>
    <xf numFmtId="0" fontId="0" fillId="0" borderId="27" xfId="0" applyBorder="1" applyAlignment="1">
      <alignment horizontal="center"/>
    </xf>
    <xf numFmtId="0" fontId="0" fillId="0" borderId="23" xfId="0" applyBorder="1" applyAlignment="1">
      <alignment horizont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20" xfId="0" applyBorder="1" applyAlignment="1" applyProtection="1">
      <alignment horizontal="left" vertical="center"/>
      <protection locked="0"/>
    </xf>
    <xf numFmtId="0" fontId="0" fillId="0" borderId="22" xfId="0" applyBorder="1" applyAlignment="1" applyProtection="1">
      <alignment horizontal="left" vertical="center"/>
      <protection locked="0"/>
    </xf>
  </cellXfs>
  <cellStyles count="2">
    <cellStyle name="Normal" xfId="0" builtinId="0"/>
    <cellStyle name="Porcentaje"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hyperlink" Target="#CALCULAR!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238126</xdr:colOff>
      <xdr:row>3</xdr:row>
      <xdr:rowOff>0</xdr:rowOff>
    </xdr:from>
    <xdr:to>
      <xdr:col>9</xdr:col>
      <xdr:colOff>104776</xdr:colOff>
      <xdr:row>5</xdr:row>
      <xdr:rowOff>146787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45833" t="39849" r="45967" b="45696"/>
        <a:stretch/>
      </xdr:blipFill>
      <xdr:spPr>
        <a:xfrm>
          <a:off x="5572126" y="381000"/>
          <a:ext cx="628650" cy="623037"/>
        </a:xfrm>
        <a:prstGeom prst="rect">
          <a:avLst/>
        </a:prstGeom>
      </xdr:spPr>
    </xdr:pic>
    <xdr:clientData/>
  </xdr:twoCellAnchor>
  <xdr:twoCellAnchor>
    <xdr:from>
      <xdr:col>4</xdr:col>
      <xdr:colOff>361950</xdr:colOff>
      <xdr:row>21</xdr:row>
      <xdr:rowOff>104775</xdr:rowOff>
    </xdr:from>
    <xdr:to>
      <xdr:col>6</xdr:col>
      <xdr:colOff>676275</xdr:colOff>
      <xdr:row>23</xdr:row>
      <xdr:rowOff>161925</xdr:rowOff>
    </xdr:to>
    <xdr:sp macro="[1]!Botón1_Haga_clic_en" textlink="">
      <xdr:nvSpPr>
        <xdr:cNvPr id="3" name="8 Rectángulo">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2647950" y="3914775"/>
          <a:ext cx="1838325" cy="438150"/>
        </a:xfrm>
        <a:prstGeom prst="rect">
          <a:avLst/>
        </a:prstGeom>
        <a:solidFill>
          <a:srgbClr val="990033"/>
        </a:solidFill>
        <a:scene3d>
          <a:camera prst="orthographicFront">
            <a:rot lat="0" lon="0" rev="0"/>
          </a:camera>
          <a:lightRig rig="threePt" dir="t">
            <a:rot lat="0" lon="0" rev="1200000"/>
          </a:lightRig>
        </a:scene3d>
        <a:sp3d prstMaterial="dkEdge">
          <a:bevelT w="63500" h="254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285750" marR="0" indent="-285750" algn="ctr"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lang="es-CO" sz="1400" b="1">
              <a:solidFill>
                <a:schemeClr val="lt1"/>
              </a:solidFill>
              <a:latin typeface="+mn-lt"/>
              <a:ea typeface="+mn-ea"/>
              <a:cs typeface="+mn-cs"/>
            </a:rPr>
            <a:t>CALCULAR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238126</xdr:colOff>
      <xdr:row>0</xdr:row>
      <xdr:rowOff>86662</xdr:rowOff>
    </xdr:from>
    <xdr:to>
      <xdr:col>8</xdr:col>
      <xdr:colOff>890715</xdr:colOff>
      <xdr:row>1</xdr:row>
      <xdr:rowOff>219075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45833" t="39849" r="45967" b="45696"/>
        <a:stretch/>
      </xdr:blipFill>
      <xdr:spPr>
        <a:xfrm>
          <a:off x="6172201" y="86662"/>
          <a:ext cx="652589" cy="6467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RED%20APOYO%20FINANCIERO\CAPACITACIONES\GUIAS%20DE%20SERVICIO\Cat&#225;logo%20de%20Servicios%20Apoyo%20Financier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LINKS"/>
      <sheetName val="DIALOGOS DE SERVICIO LISTADO"/>
      <sheetName val="SOLICITAR ICETEX"/>
      <sheetName val="ICETEX VARIOS"/>
      <sheetName val="DOCUMENTOS ICETEX"/>
      <sheetName val="CHECK LIST ICETEX"/>
      <sheetName val="MONTOS A FINANCIAR ICETEX"/>
      <sheetName val="LEGALIZACION ICETEX"/>
      <sheetName val="RENOVAR ICETEX"/>
      <sheetName val="CREDITO UR"/>
      <sheetName val="SOLICITAR CREDITO UR"/>
      <sheetName val="CREDITO UR LEGALIZAR"/>
      <sheetName val="CHECK LIST CP"/>
      <sheetName val="CREDITO UR RENOVAR"/>
      <sheetName val="BECAS PREGRADO"/>
      <sheetName val="BECAS POSGRADO"/>
      <sheetName val="Devoluciones"/>
      <sheetName val="Financiacion en convenio"/>
      <sheetName val="CERTIFICADOS, RECIBOS Y APLICAC"/>
      <sheetName val="Preguntas Apoyo Financiero"/>
      <sheetName val="SAP"/>
      <sheetName val="Catálogo de Servicios Apoyo Fin"/>
    </sheetNames>
    <definedNames>
      <definedName name="Botón1_Haga_clic_e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urosario.edu.co/Escuela-de-Administracion/Inicio/" TargetMode="External"/><Relationship Id="rId2" Type="http://schemas.openxmlformats.org/officeDocument/2006/relationships/hyperlink" Target="http://www.urosario.edu.co/Escuela-de-Administracion/Inicio/" TargetMode="External"/><Relationship Id="rId1" Type="http://schemas.openxmlformats.org/officeDocument/2006/relationships/hyperlink" Target="http://www.urosario.edu.co/Facultad-Jurisprudencia/Programa-de-Pregrado/Presentacion/"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T29"/>
  <sheetViews>
    <sheetView showGridLines="0" tabSelected="1" workbookViewId="0">
      <selection activeCell="L11" sqref="L11"/>
    </sheetView>
  </sheetViews>
  <sheetFormatPr baseColWidth="10" defaultColWidth="11.42578125" defaultRowHeight="15" x14ac:dyDescent="0.25"/>
  <cols>
    <col min="1" max="1" width="1" style="1" customWidth="1"/>
    <col min="2" max="16384" width="11.42578125" style="1"/>
  </cols>
  <sheetData>
    <row r="1" spans="2:20" ht="7.5" customHeight="1" thickBot="1" x14ac:dyDescent="0.3">
      <c r="L1" s="51"/>
      <c r="M1" s="51"/>
      <c r="N1" s="51"/>
      <c r="O1" s="51"/>
      <c r="P1" s="54"/>
      <c r="Q1" s="51"/>
      <c r="R1" s="51"/>
      <c r="S1" s="51"/>
      <c r="T1" s="51"/>
    </row>
    <row r="2" spans="2:20" x14ac:dyDescent="0.25">
      <c r="B2" s="52"/>
      <c r="C2" s="11"/>
      <c r="D2" s="11"/>
      <c r="E2" s="11"/>
      <c r="F2" s="11"/>
      <c r="G2" s="11"/>
      <c r="H2" s="11"/>
      <c r="I2" s="11"/>
      <c r="J2" s="12"/>
      <c r="L2" s="51"/>
      <c r="M2" s="51"/>
      <c r="N2" s="51"/>
      <c r="O2" s="51"/>
      <c r="P2" s="54">
        <v>15</v>
      </c>
      <c r="Q2" s="51"/>
      <c r="R2" s="51"/>
      <c r="S2" s="51"/>
      <c r="T2" s="51"/>
    </row>
    <row r="3" spans="2:20" x14ac:dyDescent="0.25">
      <c r="B3" s="53"/>
      <c r="C3" s="14"/>
      <c r="D3" s="14"/>
      <c r="E3" s="14"/>
      <c r="F3" s="14"/>
      <c r="G3" s="14"/>
      <c r="H3" s="14"/>
      <c r="I3" s="14"/>
      <c r="J3" s="15"/>
      <c r="L3" s="51"/>
      <c r="M3" s="51"/>
      <c r="N3" s="51"/>
      <c r="O3" s="51"/>
      <c r="P3" s="54">
        <v>25</v>
      </c>
      <c r="Q3" s="51"/>
      <c r="R3" s="51"/>
      <c r="S3" s="51"/>
      <c r="T3" s="51"/>
    </row>
    <row r="4" spans="2:20" ht="18.75" x14ac:dyDescent="0.25">
      <c r="B4" s="53"/>
      <c r="C4" s="62" t="s">
        <v>0</v>
      </c>
      <c r="D4" s="62"/>
      <c r="E4" s="62"/>
      <c r="F4" s="62"/>
      <c r="G4" s="62"/>
      <c r="H4" s="62"/>
      <c r="I4" s="14"/>
      <c r="J4" s="15"/>
      <c r="L4" s="51"/>
      <c r="M4" s="51"/>
      <c r="N4" s="51"/>
      <c r="O4" s="51"/>
      <c r="P4" s="54"/>
      <c r="Q4" s="51"/>
      <c r="R4" s="51"/>
      <c r="S4" s="51"/>
      <c r="T4" s="51"/>
    </row>
    <row r="5" spans="2:20" ht="18.75" x14ac:dyDescent="0.25">
      <c r="B5" s="53"/>
      <c r="C5" s="62" t="s">
        <v>296</v>
      </c>
      <c r="D5" s="62"/>
      <c r="E5" s="62"/>
      <c r="F5" s="62"/>
      <c r="G5" s="62"/>
      <c r="H5" s="62"/>
      <c r="I5" s="14"/>
      <c r="J5" s="15"/>
      <c r="L5" s="51"/>
      <c r="M5" s="51"/>
      <c r="N5" s="51"/>
      <c r="O5" s="51"/>
      <c r="P5" s="51"/>
      <c r="Q5" s="51"/>
      <c r="R5" s="51"/>
      <c r="S5" s="51"/>
      <c r="T5" s="51"/>
    </row>
    <row r="6" spans="2:20" x14ac:dyDescent="0.25">
      <c r="B6" s="13"/>
      <c r="C6" s="14"/>
      <c r="D6" s="14"/>
      <c r="E6" s="14"/>
      <c r="F6" s="14"/>
      <c r="G6" s="14"/>
      <c r="H6" s="14"/>
      <c r="I6" s="14"/>
      <c r="J6" s="15"/>
      <c r="L6" s="51"/>
      <c r="M6" s="51"/>
      <c r="N6" s="51"/>
      <c r="O6" s="51"/>
      <c r="P6" s="51"/>
      <c r="Q6" s="51"/>
      <c r="R6" s="51"/>
      <c r="S6" s="51"/>
      <c r="T6" s="51"/>
    </row>
    <row r="7" spans="2:20" ht="15.75" thickBot="1" x14ac:dyDescent="0.3">
      <c r="B7" s="13"/>
      <c r="C7" s="14"/>
      <c r="D7" s="14"/>
      <c r="E7" s="14"/>
      <c r="F7" s="14"/>
      <c r="G7" s="14"/>
      <c r="H7" s="14"/>
      <c r="I7" s="14"/>
      <c r="J7" s="15"/>
      <c r="L7" s="51"/>
      <c r="M7" s="51"/>
      <c r="N7" s="51"/>
      <c r="O7" s="51"/>
      <c r="P7" s="51"/>
      <c r="Q7" s="51"/>
      <c r="R7" s="51"/>
      <c r="S7" s="51"/>
      <c r="T7" s="51"/>
    </row>
    <row r="8" spans="2:20" ht="15.75" thickBot="1" x14ac:dyDescent="0.3">
      <c r="B8" s="13"/>
      <c r="C8" s="14" t="s">
        <v>1</v>
      </c>
      <c r="D8" s="14"/>
      <c r="E8" s="36"/>
      <c r="F8" s="14"/>
      <c r="G8" s="14"/>
      <c r="H8" s="14"/>
      <c r="I8" s="14"/>
      <c r="J8" s="15"/>
      <c r="L8" s="51"/>
      <c r="M8" s="51"/>
      <c r="N8" s="51"/>
      <c r="O8" s="51"/>
      <c r="P8" s="51"/>
      <c r="Q8" s="51"/>
      <c r="R8" s="51"/>
      <c r="S8" s="51"/>
      <c r="T8" s="51"/>
    </row>
    <row r="9" spans="2:20" ht="15.75" thickBot="1" x14ac:dyDescent="0.3">
      <c r="B9" s="13"/>
      <c r="C9" s="14"/>
      <c r="D9" s="14"/>
      <c r="E9" s="14"/>
      <c r="F9" s="14"/>
      <c r="G9" s="14"/>
      <c r="H9" s="14"/>
      <c r="I9" s="14"/>
      <c r="J9" s="15"/>
      <c r="L9" s="51"/>
      <c r="M9" s="51"/>
      <c r="N9" s="51"/>
      <c r="O9" s="51"/>
      <c r="P9" s="51"/>
      <c r="Q9" s="51"/>
      <c r="R9" s="51"/>
      <c r="S9" s="51"/>
      <c r="T9" s="51"/>
    </row>
    <row r="10" spans="2:20" ht="15.75" thickBot="1" x14ac:dyDescent="0.3">
      <c r="B10" s="13"/>
      <c r="C10" s="14" t="s">
        <v>2</v>
      </c>
      <c r="D10" s="14"/>
      <c r="E10" s="63"/>
      <c r="F10" s="64"/>
      <c r="G10" s="65"/>
      <c r="H10" s="14"/>
      <c r="I10" s="14"/>
      <c r="J10" s="15"/>
      <c r="L10" s="51"/>
      <c r="M10" s="51"/>
      <c r="N10" s="51"/>
      <c r="O10" s="51"/>
      <c r="P10" s="51"/>
      <c r="Q10" s="51"/>
      <c r="R10" s="51"/>
      <c r="S10" s="51"/>
      <c r="T10" s="51"/>
    </row>
    <row r="11" spans="2:20" ht="15.75" thickBot="1" x14ac:dyDescent="0.3">
      <c r="B11" s="13"/>
      <c r="C11" s="14"/>
      <c r="D11" s="14"/>
      <c r="E11" s="14"/>
      <c r="F11" s="14"/>
      <c r="G11" s="14"/>
      <c r="H11" s="14"/>
      <c r="I11" s="14"/>
      <c r="J11" s="15"/>
      <c r="L11" s="51"/>
      <c r="M11" s="51"/>
      <c r="N11" s="51"/>
      <c r="O11" s="51"/>
      <c r="P11" s="51"/>
      <c r="Q11" s="51"/>
      <c r="R11" s="51"/>
      <c r="S11" s="51"/>
      <c r="T11" s="51"/>
    </row>
    <row r="12" spans="2:20" ht="15.75" thickBot="1" x14ac:dyDescent="0.3">
      <c r="B12" s="13"/>
      <c r="C12" s="14" t="s">
        <v>3</v>
      </c>
      <c r="D12" s="14"/>
      <c r="E12" s="63"/>
      <c r="F12" s="64"/>
      <c r="G12" s="65"/>
      <c r="H12" s="14"/>
      <c r="I12" s="14"/>
      <c r="J12" s="15"/>
      <c r="L12" s="51"/>
      <c r="M12" s="51"/>
      <c r="N12" s="51"/>
      <c r="O12" s="51"/>
      <c r="P12" s="51"/>
      <c r="Q12" s="51"/>
      <c r="R12" s="51"/>
      <c r="S12" s="51"/>
      <c r="T12" s="51"/>
    </row>
    <row r="13" spans="2:20" x14ac:dyDescent="0.25">
      <c r="B13" s="13"/>
      <c r="C13" s="14"/>
      <c r="D13" s="14"/>
      <c r="E13" s="14"/>
      <c r="F13" s="14"/>
      <c r="G13" s="14"/>
      <c r="H13" s="14"/>
      <c r="I13" s="14"/>
      <c r="J13" s="15"/>
      <c r="L13" s="51"/>
      <c r="M13" s="51"/>
      <c r="N13" s="51"/>
      <c r="O13" s="51"/>
      <c r="P13" s="51"/>
      <c r="Q13" s="51"/>
      <c r="R13" s="51"/>
      <c r="S13" s="51"/>
      <c r="T13" s="51"/>
    </row>
    <row r="14" spans="2:20" x14ac:dyDescent="0.25">
      <c r="B14" s="13"/>
      <c r="C14" s="66" t="s">
        <v>4</v>
      </c>
      <c r="D14" s="66"/>
      <c r="E14" s="66"/>
      <c r="F14" s="66"/>
      <c r="G14" s="66"/>
      <c r="H14" s="66"/>
      <c r="I14" s="66"/>
      <c r="J14" s="15"/>
      <c r="L14" s="51"/>
      <c r="M14" s="51"/>
      <c r="N14" s="51"/>
      <c r="O14" s="51"/>
      <c r="P14" s="51"/>
      <c r="Q14" s="51"/>
      <c r="R14" s="51"/>
      <c r="S14" s="51"/>
      <c r="T14" s="51"/>
    </row>
    <row r="15" spans="2:20" ht="15.75" thickBot="1" x14ac:dyDescent="0.3">
      <c r="B15" s="13"/>
      <c r="C15" s="14"/>
      <c r="D15" s="14"/>
      <c r="E15" s="14"/>
      <c r="F15" s="14"/>
      <c r="G15" s="14"/>
      <c r="H15" s="14"/>
      <c r="I15" s="14"/>
      <c r="J15" s="15"/>
      <c r="L15" s="51"/>
      <c r="M15" s="51"/>
      <c r="N15" s="51"/>
      <c r="O15" s="51"/>
      <c r="P15" s="51"/>
      <c r="Q15" s="51"/>
      <c r="R15" s="51"/>
      <c r="S15" s="51"/>
      <c r="T15" s="51"/>
    </row>
    <row r="16" spans="2:20" ht="15.75" thickBot="1" x14ac:dyDescent="0.3">
      <c r="B16" s="13"/>
      <c r="C16" s="14" t="s">
        <v>5</v>
      </c>
      <c r="D16" s="14"/>
      <c r="E16" s="37"/>
      <c r="F16" s="14"/>
      <c r="G16" s="14" t="s">
        <v>6</v>
      </c>
      <c r="H16" s="14"/>
      <c r="I16" s="50">
        <f>IFERROR(IF(E18="",0,E18/E16),0)</f>
        <v>0</v>
      </c>
      <c r="J16" s="15"/>
      <c r="L16" s="51"/>
      <c r="M16" s="51"/>
      <c r="N16" s="51"/>
      <c r="O16" s="51"/>
      <c r="P16" s="51"/>
      <c r="Q16" s="51"/>
      <c r="R16" s="51"/>
      <c r="S16" s="51"/>
      <c r="T16" s="51"/>
    </row>
    <row r="17" spans="2:20" ht="15.75" thickBot="1" x14ac:dyDescent="0.3">
      <c r="B17" s="13"/>
      <c r="C17" s="14"/>
      <c r="D17" s="14"/>
      <c r="E17" s="14"/>
      <c r="F17" s="14"/>
      <c r="G17" s="14"/>
      <c r="H17" s="14"/>
      <c r="I17" s="31"/>
      <c r="J17" s="15"/>
      <c r="L17" s="51"/>
      <c r="M17" s="51"/>
      <c r="N17" s="51"/>
      <c r="O17" s="51"/>
      <c r="P17" s="51"/>
      <c r="Q17" s="51"/>
      <c r="R17" s="51"/>
      <c r="S17" s="51"/>
      <c r="T17" s="51"/>
    </row>
    <row r="18" spans="2:20" ht="15.75" thickBot="1" x14ac:dyDescent="0.3">
      <c r="B18" s="13"/>
      <c r="C18" s="14" t="s">
        <v>20</v>
      </c>
      <c r="D18" s="14"/>
      <c r="E18" s="37"/>
      <c r="F18" s="14"/>
      <c r="G18" s="14" t="s">
        <v>7</v>
      </c>
      <c r="H18" s="14"/>
      <c r="I18" s="38"/>
      <c r="J18" s="15"/>
      <c r="L18" s="51"/>
      <c r="M18" s="51"/>
      <c r="N18" s="51"/>
      <c r="O18" s="51"/>
      <c r="P18" s="51"/>
      <c r="Q18" s="51"/>
      <c r="R18" s="51"/>
      <c r="S18" s="51"/>
      <c r="T18" s="51"/>
    </row>
    <row r="19" spans="2:20" ht="15.75" thickBot="1" x14ac:dyDescent="0.3">
      <c r="B19" s="13"/>
      <c r="C19" s="14"/>
      <c r="D19" s="14"/>
      <c r="E19" s="19"/>
      <c r="F19" s="14"/>
      <c r="G19" s="14"/>
      <c r="H19" s="14"/>
      <c r="I19" s="14"/>
      <c r="J19" s="15"/>
      <c r="L19" s="51"/>
      <c r="M19" s="51"/>
      <c r="N19" s="51"/>
      <c r="O19" s="51"/>
      <c r="P19" s="51"/>
      <c r="Q19" s="51"/>
      <c r="R19" s="51"/>
      <c r="S19" s="51"/>
      <c r="T19" s="51"/>
    </row>
    <row r="20" spans="2:20" ht="15.75" thickBot="1" x14ac:dyDescent="0.3">
      <c r="B20" s="13"/>
      <c r="C20" s="14" t="s">
        <v>21</v>
      </c>
      <c r="D20" s="14"/>
      <c r="E20" s="38"/>
      <c r="F20" s="14"/>
      <c r="G20" s="67" t="str">
        <f>+IF(I16&gt;80%,"CREDITO PUENTE","")</f>
        <v/>
      </c>
      <c r="H20" s="68"/>
      <c r="I20" s="69"/>
      <c r="J20" s="15"/>
      <c r="L20" s="51"/>
      <c r="M20" s="51"/>
      <c r="N20" s="51"/>
      <c r="O20" s="51"/>
      <c r="P20" s="51"/>
      <c r="Q20" s="51"/>
      <c r="R20" s="51"/>
      <c r="S20" s="51"/>
      <c r="T20" s="51"/>
    </row>
    <row r="21" spans="2:20" x14ac:dyDescent="0.25">
      <c r="B21" s="13"/>
      <c r="C21" s="14"/>
      <c r="D21" s="14"/>
      <c r="E21" s="14"/>
      <c r="F21" s="14"/>
      <c r="G21" s="14"/>
      <c r="H21" s="14"/>
      <c r="I21" s="14"/>
      <c r="J21" s="15"/>
      <c r="L21" s="51"/>
      <c r="M21" s="51"/>
      <c r="N21" s="51"/>
      <c r="O21" s="51"/>
      <c r="P21" s="51"/>
      <c r="Q21" s="51"/>
      <c r="R21" s="51"/>
      <c r="S21" s="51"/>
      <c r="T21" s="51"/>
    </row>
    <row r="22" spans="2:20" x14ac:dyDescent="0.25">
      <c r="B22" s="13"/>
      <c r="C22" s="14"/>
      <c r="D22" s="14"/>
      <c r="E22" s="14"/>
      <c r="F22" s="14"/>
      <c r="G22" s="14"/>
      <c r="H22" s="14"/>
      <c r="I22" s="14"/>
      <c r="J22" s="15"/>
    </row>
    <row r="23" spans="2:20" x14ac:dyDescent="0.25">
      <c r="B23" s="13"/>
      <c r="C23" s="14"/>
      <c r="D23" s="14"/>
      <c r="E23" s="14"/>
      <c r="F23" s="14"/>
      <c r="G23" s="14"/>
      <c r="H23" s="14"/>
      <c r="I23" s="14"/>
      <c r="J23" s="15"/>
    </row>
    <row r="24" spans="2:20" x14ac:dyDescent="0.25">
      <c r="B24" s="13"/>
      <c r="C24" s="14"/>
      <c r="D24" s="14"/>
      <c r="E24" s="14"/>
      <c r="F24" s="14"/>
      <c r="G24" s="14"/>
      <c r="H24" s="14"/>
      <c r="I24" s="14"/>
      <c r="J24" s="15"/>
    </row>
    <row r="25" spans="2:20" x14ac:dyDescent="0.25">
      <c r="B25" s="13"/>
      <c r="C25" s="14"/>
      <c r="D25" s="14"/>
      <c r="E25" s="14"/>
      <c r="F25" s="14"/>
      <c r="G25" s="14"/>
      <c r="H25" s="14"/>
      <c r="I25" s="14"/>
      <c r="J25" s="15"/>
    </row>
    <row r="26" spans="2:20" ht="15.75" thickBot="1" x14ac:dyDescent="0.3">
      <c r="B26" s="16"/>
      <c r="C26" s="17"/>
      <c r="D26" s="17"/>
      <c r="E26" s="17"/>
      <c r="F26" s="17"/>
      <c r="G26" s="17"/>
      <c r="H26" s="17"/>
      <c r="I26" s="17"/>
      <c r="J26" s="18"/>
    </row>
    <row r="28" spans="2:20" x14ac:dyDescent="0.25">
      <c r="B28" s="56" t="s">
        <v>13</v>
      </c>
      <c r="C28" s="57"/>
      <c r="D28" s="57"/>
      <c r="E28" s="57"/>
      <c r="F28" s="57"/>
      <c r="G28" s="57"/>
      <c r="H28" s="57"/>
      <c r="I28" s="57"/>
      <c r="J28" s="58"/>
    </row>
    <row r="29" spans="2:20" ht="142.5" customHeight="1" x14ac:dyDescent="0.25">
      <c r="B29" s="59" t="s">
        <v>297</v>
      </c>
      <c r="C29" s="60"/>
      <c r="D29" s="60"/>
      <c r="E29" s="60"/>
      <c r="F29" s="60"/>
      <c r="G29" s="60"/>
      <c r="H29" s="60"/>
      <c r="I29" s="60"/>
      <c r="J29" s="61"/>
    </row>
  </sheetData>
  <sheetProtection algorithmName="SHA-512" hashValue="xxOdm5aWl9p0Ea5AvPVOLJvqieoBhaHwLWV0+lI5PCp8b5ww4CEs1mk2OTQZ2flgGEBOpX3femOdXZ+FgkfN7Q==" saltValue="dbmcdZTS11qV7423Z6nfqw==" spinCount="100000" sheet="1" objects="1" scenarios="1"/>
  <mergeCells count="8">
    <mergeCell ref="B28:J28"/>
    <mergeCell ref="B29:J29"/>
    <mergeCell ref="C4:H4"/>
    <mergeCell ref="C5:H5"/>
    <mergeCell ref="E10:G10"/>
    <mergeCell ref="E12:G12"/>
    <mergeCell ref="C14:I14"/>
    <mergeCell ref="G20:I20"/>
  </mergeCells>
  <dataValidations count="3">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E18 E16">
      <formula1>E14</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I16"/>
    <dataValidation type="list" allowBlank="1" showInputMessage="1" showErrorMessage="1" sqref="E20">
      <formula1>$P$2:$P$3</formula1>
    </dataValidation>
  </dataValidations>
  <printOptions horizontalCentered="1" verticalCentered="1"/>
  <pageMargins left="0" right="0" top="0" bottom="0" header="0" footer="0"/>
  <pageSetup scale="9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Información!$A$2:$A$4</xm:f>
          </x14:formula1>
          <xm:sqref>I18</xm:sqref>
        </x14:dataValidation>
        <x14:dataValidation type="list" allowBlank="1" showInputMessage="1" showErrorMessage="1">
          <x14:formula1>
            <xm:f>Información!$A$1:$A$4</xm:f>
          </x14:formula1>
          <xm:sqref>I19</xm:sqref>
        </x14:dataValidation>
        <x14:dataValidation type="list" allowBlank="1" showInputMessage="1" showErrorMessage="1" errorTitle="VALOR DE MATRICULA" error="Estimado (a) estudiante: La universidad del Rosario No financia un monto mayor_x000a__x000a_El horario de atención de CASAUR es de lunes a viernes de 7:00 a.m. a 7:00 p.m. en jornada continua">
          <x14:formula1>
            <xm:f>Información!$F$2:$F$160</xm:f>
          </x14:formula1>
          <xm:sqref>E12:G12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70"/>
  <sheetViews>
    <sheetView showGridLines="0" view="pageBreakPreview" zoomScaleNormal="100" zoomScaleSheetLayoutView="100" workbookViewId="0">
      <selection activeCell="G13" sqref="G13"/>
    </sheetView>
  </sheetViews>
  <sheetFormatPr baseColWidth="10" defaultColWidth="0" defaultRowHeight="15" x14ac:dyDescent="0.25"/>
  <cols>
    <col min="1" max="1" width="1.42578125" style="1" customWidth="1"/>
    <col min="2" max="2" width="11.42578125" style="1" customWidth="1"/>
    <col min="3" max="3" width="14" style="1" customWidth="1"/>
    <col min="4" max="4" width="14.140625" style="1" bestFit="1" customWidth="1"/>
    <col min="5" max="5" width="11.42578125" style="1" customWidth="1"/>
    <col min="6" max="6" width="12" style="1" bestFit="1" customWidth="1"/>
    <col min="7" max="7" width="13.140625" style="1" customWidth="1"/>
    <col min="8" max="8" width="11.42578125" style="1" customWidth="1"/>
    <col min="9" max="9" width="14.5703125" style="1" bestFit="1" customWidth="1"/>
    <col min="10" max="10" width="11.42578125" style="1" customWidth="1"/>
    <col min="11" max="11" width="1.140625" style="1" customWidth="1"/>
    <col min="12" max="16384" width="11.42578125" style="1" hidden="1"/>
  </cols>
  <sheetData>
    <row r="1" spans="2:10" ht="40.5" customHeight="1" x14ac:dyDescent="0.25"/>
    <row r="2" spans="2:10" ht="18.75" x14ac:dyDescent="0.25">
      <c r="C2" s="89"/>
      <c r="D2" s="89"/>
      <c r="E2" s="89"/>
      <c r="F2" s="89"/>
      <c r="G2" s="89"/>
      <c r="H2" s="89"/>
    </row>
    <row r="3" spans="2:10" ht="18.75" x14ac:dyDescent="0.25">
      <c r="C3" s="89" t="s">
        <v>157</v>
      </c>
      <c r="D3" s="89"/>
      <c r="E3" s="89"/>
      <c r="F3" s="89"/>
      <c r="G3" s="89"/>
      <c r="H3" s="89"/>
    </row>
    <row r="4" spans="2:10" x14ac:dyDescent="0.25">
      <c r="B4" s="1" t="s">
        <v>14</v>
      </c>
    </row>
    <row r="5" spans="2:10" x14ac:dyDescent="0.25">
      <c r="B5" s="10">
        <f>Simulador!E10</f>
        <v>0</v>
      </c>
      <c r="I5" s="1" t="s">
        <v>15</v>
      </c>
      <c r="J5" s="8">
        <f ca="1">TODAY()</f>
        <v>44728</v>
      </c>
    </row>
    <row r="6" spans="2:10" x14ac:dyDescent="0.25">
      <c r="B6" s="10">
        <f>Simulador!E8</f>
        <v>0</v>
      </c>
      <c r="J6" s="8"/>
    </row>
    <row r="7" spans="2:10" x14ac:dyDescent="0.25">
      <c r="B7" s="10">
        <f>Simulador!E12</f>
        <v>0</v>
      </c>
    </row>
    <row r="8" spans="2:10" x14ac:dyDescent="0.25">
      <c r="B8" s="7"/>
    </row>
    <row r="9" spans="2:10" x14ac:dyDescent="0.25">
      <c r="B9" s="7" t="s">
        <v>16</v>
      </c>
      <c r="D9" s="33">
        <f>Simulador!I18</f>
        <v>0</v>
      </c>
      <c r="F9" s="1" t="s">
        <v>58</v>
      </c>
      <c r="G9" s="2">
        <f>Simulador!E20</f>
        <v>0</v>
      </c>
    </row>
    <row r="10" spans="2:10" x14ac:dyDescent="0.25">
      <c r="B10" s="7" t="s">
        <v>17</v>
      </c>
      <c r="D10" s="20">
        <f>Simulador!E16</f>
        <v>0</v>
      </c>
    </row>
    <row r="11" spans="2:10" x14ac:dyDescent="0.25">
      <c r="B11" s="7" t="s">
        <v>18</v>
      </c>
      <c r="D11" s="20">
        <f>+Simulador!E18</f>
        <v>0</v>
      </c>
      <c r="F11" s="7" t="s">
        <v>159</v>
      </c>
      <c r="H11" s="20">
        <f>+IFERROR(D10-D11,"EXCEDE VALOR MÁXIMO A FINANCIAR")</f>
        <v>0</v>
      </c>
    </row>
    <row r="12" spans="2:10" x14ac:dyDescent="0.25">
      <c r="B12" s="7" t="s">
        <v>19</v>
      </c>
      <c r="D12" s="9">
        <f>Simulador!I16</f>
        <v>0</v>
      </c>
    </row>
    <row r="13" spans="2:10" x14ac:dyDescent="0.25">
      <c r="B13" s="7" t="s">
        <v>55</v>
      </c>
      <c r="D13" s="44">
        <v>1.2E-2</v>
      </c>
    </row>
    <row r="14" spans="2:10" ht="32.25" customHeight="1" x14ac:dyDescent="0.25"/>
    <row r="15" spans="2:10" ht="30" x14ac:dyDescent="0.25">
      <c r="D15" s="4" t="s">
        <v>8</v>
      </c>
      <c r="E15" s="4" t="s">
        <v>9</v>
      </c>
      <c r="F15" s="4" t="s">
        <v>10</v>
      </c>
      <c r="G15" s="4" t="s">
        <v>12</v>
      </c>
      <c r="H15" s="4" t="s">
        <v>11</v>
      </c>
      <c r="I15" s="4" t="s">
        <v>233</v>
      </c>
    </row>
    <row r="16" spans="2:10" x14ac:dyDescent="0.25">
      <c r="D16" s="34">
        <v>0</v>
      </c>
      <c r="E16" s="32"/>
      <c r="F16" s="30"/>
      <c r="G16" s="30"/>
      <c r="H16" s="30"/>
      <c r="I16" s="30">
        <f>+D11</f>
        <v>0</v>
      </c>
    </row>
    <row r="17" spans="2:10" ht="18.75" customHeight="1" x14ac:dyDescent="0.25">
      <c r="D17" s="34">
        <v>1</v>
      </c>
      <c r="E17" s="32">
        <f ca="1">J5+31</f>
        <v>44759</v>
      </c>
      <c r="F17" s="30">
        <f>IFERROR(IF(D17&lt;=$D$9,$D$11/$D$9,0),0)</f>
        <v>0</v>
      </c>
      <c r="G17" s="30">
        <v>0</v>
      </c>
      <c r="H17" s="30">
        <f>F17+G17</f>
        <v>0</v>
      </c>
      <c r="I17" s="30">
        <f>+I16-F17</f>
        <v>0</v>
      </c>
      <c r="J17" s="35"/>
    </row>
    <row r="18" spans="2:10" ht="18.75" customHeight="1" x14ac:dyDescent="0.25">
      <c r="D18" s="3">
        <v>2</v>
      </c>
      <c r="E18" s="32">
        <f ca="1">E17+31</f>
        <v>44790</v>
      </c>
      <c r="F18" s="30">
        <f>IFERROR(IF(D18&lt;=$D$9,$D$11/$D$9,0),0)</f>
        <v>0</v>
      </c>
      <c r="G18" s="30">
        <v>0</v>
      </c>
      <c r="H18" s="30">
        <f t="shared" ref="H18:H21" si="0">F18+G18</f>
        <v>0</v>
      </c>
      <c r="I18" s="30">
        <f>+I17-F18</f>
        <v>0</v>
      </c>
      <c r="J18" s="35"/>
    </row>
    <row r="19" spans="2:10" ht="18.75" customHeight="1" x14ac:dyDescent="0.25">
      <c r="D19" s="3">
        <v>3</v>
      </c>
      <c r="E19" s="32">
        <f ca="1">E18+31</f>
        <v>44821</v>
      </c>
      <c r="F19" s="30">
        <f>IFERROR(IF(D19&lt;=$D$9,$D$11/$D$9,0),0)</f>
        <v>0</v>
      </c>
      <c r="G19" s="30">
        <v>0</v>
      </c>
      <c r="H19" s="30">
        <f t="shared" si="0"/>
        <v>0</v>
      </c>
      <c r="I19" s="30">
        <f>+I18-F19</f>
        <v>0</v>
      </c>
      <c r="J19" s="35"/>
    </row>
    <row r="20" spans="2:10" ht="18.75" customHeight="1" x14ac:dyDescent="0.25">
      <c r="D20" s="3">
        <v>4</v>
      </c>
      <c r="E20" s="32">
        <f ca="1">E19+31</f>
        <v>44852</v>
      </c>
      <c r="F20" s="30">
        <f>IFERROR(IF(D20&lt;=$D$9,$D$11/$D$9,0),0)</f>
        <v>0</v>
      </c>
      <c r="G20" s="30">
        <v>0</v>
      </c>
      <c r="H20" s="30">
        <f t="shared" si="0"/>
        <v>0</v>
      </c>
      <c r="I20" s="30">
        <f>+I19-F20</f>
        <v>0</v>
      </c>
    </row>
    <row r="21" spans="2:10" ht="18.75" customHeight="1" x14ac:dyDescent="0.25">
      <c r="D21" s="3">
        <v>5</v>
      </c>
      <c r="E21" s="32">
        <f ca="1">E20+31</f>
        <v>44883</v>
      </c>
      <c r="F21" s="30">
        <f>IFERROR(IF(D21&lt;=$D$9,$D$11/$D$9,0),0)</f>
        <v>0</v>
      </c>
      <c r="G21" s="30">
        <v>0</v>
      </c>
      <c r="H21" s="30">
        <f t="shared" si="0"/>
        <v>0</v>
      </c>
      <c r="I21" s="30">
        <f>+I20-F21</f>
        <v>0</v>
      </c>
    </row>
    <row r="22" spans="2:10" ht="22.5" customHeight="1" thickBot="1" x14ac:dyDescent="0.3">
      <c r="D22" s="14"/>
      <c r="E22" s="26"/>
      <c r="F22" s="14"/>
      <c r="G22" s="14"/>
      <c r="H22" s="14"/>
    </row>
    <row r="23" spans="2:10" ht="18.75" customHeight="1" thickBot="1" x14ac:dyDescent="0.3">
      <c r="B23" s="21" t="s">
        <v>51</v>
      </c>
      <c r="C23" s="22"/>
      <c r="D23" s="27"/>
      <c r="E23" s="28" t="s">
        <v>52</v>
      </c>
      <c r="F23" s="38"/>
      <c r="G23" s="90" t="s">
        <v>53</v>
      </c>
      <c r="H23" s="91"/>
      <c r="I23" s="38"/>
      <c r="J23" s="23"/>
    </row>
    <row r="24" spans="2:10" ht="17.25" customHeight="1" x14ac:dyDescent="0.25"/>
    <row r="25" spans="2:10" ht="42.75" customHeight="1" x14ac:dyDescent="0.25">
      <c r="B25" s="80" t="s">
        <v>298</v>
      </c>
      <c r="C25" s="81"/>
      <c r="D25" s="81"/>
      <c r="E25" s="81"/>
      <c r="F25" s="81"/>
      <c r="G25" s="81"/>
      <c r="H25" s="81"/>
      <c r="I25" s="81"/>
      <c r="J25" s="81"/>
    </row>
    <row r="26" spans="2:10" x14ac:dyDescent="0.25">
      <c r="B26" s="21" t="s">
        <v>22</v>
      </c>
      <c r="C26" s="3"/>
      <c r="D26" s="85"/>
      <c r="E26" s="85"/>
      <c r="F26" s="85"/>
      <c r="G26" s="85"/>
      <c r="H26" s="85"/>
      <c r="I26" s="85"/>
      <c r="J26" s="85"/>
    </row>
    <row r="27" spans="2:10" x14ac:dyDescent="0.25">
      <c r="B27" s="24" t="s">
        <v>23</v>
      </c>
      <c r="C27" s="3"/>
      <c r="D27" s="87"/>
      <c r="E27" s="87"/>
      <c r="F27" s="87"/>
      <c r="G27" s="3" t="s">
        <v>24</v>
      </c>
      <c r="H27" s="85"/>
      <c r="I27" s="85"/>
      <c r="J27" s="85"/>
    </row>
    <row r="28" spans="2:10" x14ac:dyDescent="0.25">
      <c r="B28" s="21" t="s">
        <v>299</v>
      </c>
      <c r="C28" s="3"/>
      <c r="D28" s="85"/>
      <c r="E28" s="85"/>
      <c r="F28" s="85"/>
      <c r="G28" s="77" t="s">
        <v>232</v>
      </c>
      <c r="H28" s="79"/>
      <c r="I28" s="71"/>
      <c r="J28" s="72"/>
    </row>
    <row r="29" spans="2:10" x14ac:dyDescent="0.25">
      <c r="B29" s="21" t="s">
        <v>300</v>
      </c>
      <c r="C29" s="3"/>
      <c r="D29" s="85"/>
      <c r="E29" s="85"/>
      <c r="F29" s="85"/>
      <c r="G29" s="3" t="s">
        <v>26</v>
      </c>
      <c r="H29" s="85"/>
      <c r="I29" s="85"/>
      <c r="J29" s="85"/>
    </row>
    <row r="30" spans="2:10" ht="15.75" thickBot="1" x14ac:dyDescent="0.3">
      <c r="B30" s="21" t="s">
        <v>301</v>
      </c>
      <c r="C30" s="3"/>
      <c r="D30" s="85"/>
      <c r="E30" s="88"/>
      <c r="F30" s="85"/>
      <c r="G30" s="3" t="s">
        <v>27</v>
      </c>
      <c r="H30" s="85"/>
      <c r="I30" s="88"/>
      <c r="J30" s="85"/>
    </row>
    <row r="31" spans="2:10" ht="15.75" thickBot="1" x14ac:dyDescent="0.3">
      <c r="B31" s="21" t="s">
        <v>50</v>
      </c>
      <c r="C31" s="22"/>
      <c r="D31" s="22" t="s">
        <v>49</v>
      </c>
      <c r="E31" s="38"/>
      <c r="F31" s="22"/>
      <c r="G31" s="22" t="s">
        <v>28</v>
      </c>
      <c r="H31" s="5"/>
      <c r="I31" s="41"/>
      <c r="J31" s="6"/>
    </row>
    <row r="32" spans="2:10" x14ac:dyDescent="0.25">
      <c r="B32" s="77" t="s">
        <v>29</v>
      </c>
      <c r="C32" s="78"/>
      <c r="D32" s="78"/>
      <c r="E32" s="83"/>
      <c r="F32" s="84"/>
      <c r="G32" s="25" t="s">
        <v>302</v>
      </c>
      <c r="H32" s="85"/>
      <c r="I32" s="85"/>
      <c r="J32" s="85"/>
    </row>
    <row r="33" spans="2:10" x14ac:dyDescent="0.25">
      <c r="B33" s="77" t="s">
        <v>303</v>
      </c>
      <c r="C33" s="79"/>
      <c r="D33" s="43"/>
      <c r="E33" s="3" t="s">
        <v>26</v>
      </c>
      <c r="F33" s="82"/>
      <c r="G33" s="82"/>
      <c r="H33" s="39" t="s">
        <v>54</v>
      </c>
      <c r="I33" s="71"/>
      <c r="J33" s="72"/>
    </row>
    <row r="34" spans="2:10" ht="36.75" customHeight="1" x14ac:dyDescent="0.25">
      <c r="B34" s="80" t="s">
        <v>30</v>
      </c>
      <c r="C34" s="81"/>
      <c r="D34" s="81"/>
      <c r="E34" s="81"/>
      <c r="F34" s="81"/>
      <c r="G34" s="81"/>
      <c r="H34" s="81"/>
      <c r="I34" s="81"/>
      <c r="J34" s="81"/>
    </row>
    <row r="35" spans="2:10" x14ac:dyDescent="0.25">
      <c r="B35" s="86" t="s">
        <v>31</v>
      </c>
      <c r="C35" s="86"/>
      <c r="D35" s="86" t="s">
        <v>304</v>
      </c>
      <c r="E35" s="86"/>
      <c r="F35" s="86"/>
      <c r="G35" s="86"/>
      <c r="H35" s="86" t="s">
        <v>32</v>
      </c>
      <c r="I35" s="86"/>
      <c r="J35" s="86"/>
    </row>
    <row r="36" spans="2:10" x14ac:dyDescent="0.25">
      <c r="B36" s="85"/>
      <c r="C36" s="85"/>
      <c r="D36" s="85"/>
      <c r="E36" s="85"/>
      <c r="F36" s="85"/>
      <c r="G36" s="85"/>
      <c r="H36" s="92"/>
      <c r="I36" s="92"/>
      <c r="J36" s="92"/>
    </row>
    <row r="37" spans="2:10" x14ac:dyDescent="0.25">
      <c r="B37" s="85"/>
      <c r="C37" s="85"/>
      <c r="D37" s="85"/>
      <c r="E37" s="85"/>
      <c r="F37" s="85"/>
      <c r="G37" s="85"/>
      <c r="H37" s="97"/>
      <c r="I37" s="97"/>
      <c r="J37" s="97"/>
    </row>
    <row r="38" spans="2:10" ht="39" customHeight="1" x14ac:dyDescent="0.25">
      <c r="B38" s="93" t="s">
        <v>33</v>
      </c>
      <c r="C38" s="94"/>
      <c r="D38" s="94"/>
      <c r="E38" s="94"/>
      <c r="F38" s="95"/>
      <c r="G38" s="96" t="s">
        <v>34</v>
      </c>
      <c r="H38" s="96"/>
      <c r="I38" s="96"/>
      <c r="J38" s="96"/>
    </row>
    <row r="39" spans="2:10" ht="18.75" customHeight="1" x14ac:dyDescent="0.25">
      <c r="B39" s="98" t="s">
        <v>35</v>
      </c>
      <c r="C39" s="98"/>
      <c r="D39" s="100"/>
      <c r="E39" s="101"/>
      <c r="F39" s="102"/>
      <c r="G39" s="98" t="s">
        <v>38</v>
      </c>
      <c r="H39" s="98"/>
      <c r="I39" s="101"/>
      <c r="J39" s="102"/>
    </row>
    <row r="40" spans="2:10" ht="18.75" customHeight="1" x14ac:dyDescent="0.25">
      <c r="B40" s="98" t="s">
        <v>36</v>
      </c>
      <c r="C40" s="98"/>
      <c r="D40" s="100"/>
      <c r="E40" s="101"/>
      <c r="F40" s="102"/>
      <c r="G40" s="98" t="s">
        <v>39</v>
      </c>
      <c r="H40" s="98"/>
      <c r="I40" s="101"/>
      <c r="J40" s="102"/>
    </row>
    <row r="41" spans="2:10" ht="18.75" customHeight="1" x14ac:dyDescent="0.25">
      <c r="B41" s="98" t="s">
        <v>37</v>
      </c>
      <c r="C41" s="98"/>
      <c r="D41" s="106"/>
      <c r="E41" s="107"/>
      <c r="F41" s="108"/>
      <c r="G41" s="98" t="s">
        <v>305</v>
      </c>
      <c r="H41" s="98"/>
      <c r="I41" s="101"/>
      <c r="J41" s="102"/>
    </row>
    <row r="42" spans="2:10" ht="18.75" customHeight="1" x14ac:dyDescent="0.25">
      <c r="B42" s="98"/>
      <c r="C42" s="98"/>
      <c r="D42" s="109"/>
      <c r="E42" s="110"/>
      <c r="F42" s="111"/>
      <c r="G42" s="98" t="s">
        <v>40</v>
      </c>
      <c r="H42" s="98"/>
      <c r="I42" s="101"/>
      <c r="J42" s="102"/>
    </row>
    <row r="43" spans="2:10" ht="18.75" customHeight="1" x14ac:dyDescent="0.25">
      <c r="B43" s="98"/>
      <c r="C43" s="98"/>
      <c r="D43" s="112"/>
      <c r="E43" s="113"/>
      <c r="F43" s="114"/>
      <c r="G43" s="98" t="s">
        <v>41</v>
      </c>
      <c r="H43" s="98"/>
      <c r="I43" s="101"/>
      <c r="J43" s="102"/>
    </row>
    <row r="44" spans="2:10" ht="18.75" customHeight="1" x14ac:dyDescent="0.25">
      <c r="B44" s="99" t="s">
        <v>42</v>
      </c>
      <c r="C44" s="99"/>
      <c r="D44" s="103">
        <f>SUM(D39:F43)</f>
        <v>0</v>
      </c>
      <c r="E44" s="104"/>
      <c r="F44" s="105"/>
      <c r="G44" s="99" t="s">
        <v>42</v>
      </c>
      <c r="H44" s="99"/>
      <c r="I44" s="116">
        <f>SUM(I39:J43)</f>
        <v>0</v>
      </c>
      <c r="J44" s="116"/>
    </row>
    <row r="45" spans="2:10" ht="38.25" customHeight="1" x14ac:dyDescent="0.25">
      <c r="B45" s="80" t="s">
        <v>306</v>
      </c>
      <c r="C45" s="81"/>
      <c r="D45" s="81"/>
      <c r="E45" s="81"/>
      <c r="F45" s="81"/>
      <c r="G45" s="81"/>
      <c r="H45" s="81"/>
      <c r="I45" s="81"/>
      <c r="J45" s="81"/>
    </row>
    <row r="46" spans="2:10" ht="18.75" customHeight="1" x14ac:dyDescent="0.25">
      <c r="B46" s="21" t="s">
        <v>299</v>
      </c>
      <c r="C46" s="3"/>
      <c r="D46" s="85"/>
      <c r="E46" s="85"/>
      <c r="F46" s="85"/>
      <c r="G46" s="3" t="s">
        <v>25</v>
      </c>
      <c r="H46" s="85"/>
      <c r="I46" s="85"/>
      <c r="J46" s="85"/>
    </row>
    <row r="47" spans="2:10" ht="18.75" customHeight="1" x14ac:dyDescent="0.25">
      <c r="B47" s="21" t="s">
        <v>300</v>
      </c>
      <c r="C47" s="3"/>
      <c r="D47" s="85"/>
      <c r="E47" s="85"/>
      <c r="F47" s="85"/>
      <c r="G47" s="42" t="s">
        <v>26</v>
      </c>
      <c r="H47" s="88"/>
      <c r="I47" s="88"/>
      <c r="J47" s="88"/>
    </row>
    <row r="48" spans="2:10" ht="17.25" customHeight="1" x14ac:dyDescent="0.25">
      <c r="B48" s="125" t="s">
        <v>307</v>
      </c>
      <c r="C48" s="126"/>
      <c r="D48" s="126"/>
      <c r="E48" s="126"/>
      <c r="F48" s="126"/>
      <c r="G48" s="127" t="s">
        <v>232</v>
      </c>
      <c r="H48" s="128"/>
      <c r="I48" s="71"/>
      <c r="J48" s="72"/>
    </row>
    <row r="49" spans="2:10" ht="21" customHeight="1" x14ac:dyDescent="0.25">
      <c r="B49" s="115" t="s">
        <v>226</v>
      </c>
      <c r="C49" s="115"/>
      <c r="D49" s="115"/>
      <c r="E49" s="115"/>
      <c r="F49" s="115"/>
      <c r="G49" s="115"/>
      <c r="H49" s="115"/>
      <c r="I49" s="115"/>
      <c r="J49" s="115"/>
    </row>
    <row r="50" spans="2:10" ht="67.5" customHeight="1" x14ac:dyDescent="0.25">
      <c r="B50" s="70" t="s">
        <v>231</v>
      </c>
      <c r="C50" s="70"/>
      <c r="D50" s="70"/>
      <c r="E50" s="70"/>
      <c r="F50" s="70"/>
      <c r="G50" s="70"/>
      <c r="H50" s="70"/>
      <c r="I50" s="70"/>
      <c r="J50" s="70"/>
    </row>
    <row r="51" spans="2:10" ht="111" customHeight="1" x14ac:dyDescent="0.25">
      <c r="B51" s="70" t="s">
        <v>227</v>
      </c>
      <c r="C51" s="70"/>
      <c r="D51" s="70"/>
      <c r="E51" s="70"/>
      <c r="F51" s="70"/>
      <c r="G51" s="70"/>
      <c r="H51" s="70"/>
      <c r="I51" s="70"/>
      <c r="J51" s="70"/>
    </row>
    <row r="52" spans="2:10" ht="159" customHeight="1" x14ac:dyDescent="0.25">
      <c r="B52" s="70" t="s">
        <v>228</v>
      </c>
      <c r="C52" s="70"/>
      <c r="D52" s="70"/>
      <c r="E52" s="70"/>
      <c r="F52" s="70"/>
      <c r="G52" s="70"/>
      <c r="H52" s="70"/>
      <c r="I52" s="70"/>
      <c r="J52" s="70"/>
    </row>
    <row r="53" spans="2:10" ht="159" customHeight="1" x14ac:dyDescent="0.25">
      <c r="B53" s="70" t="s">
        <v>229</v>
      </c>
      <c r="C53" s="70"/>
      <c r="D53" s="70"/>
      <c r="E53" s="70"/>
      <c r="F53" s="70"/>
      <c r="G53" s="70"/>
      <c r="H53" s="70"/>
      <c r="I53" s="70"/>
      <c r="J53" s="70"/>
    </row>
    <row r="54" spans="2:10" ht="275.45" customHeight="1" x14ac:dyDescent="0.25">
      <c r="B54" s="70" t="s">
        <v>230</v>
      </c>
      <c r="C54" s="70"/>
      <c r="D54" s="70"/>
      <c r="E54" s="70"/>
      <c r="F54" s="70"/>
      <c r="G54" s="70"/>
      <c r="H54" s="70"/>
      <c r="I54" s="70"/>
      <c r="J54" s="70"/>
    </row>
    <row r="55" spans="2:10" x14ac:dyDescent="0.25">
      <c r="B55" s="1" t="s">
        <v>43</v>
      </c>
    </row>
    <row r="56" spans="2:10" x14ac:dyDescent="0.25">
      <c r="E56" s="122" t="s">
        <v>46</v>
      </c>
      <c r="J56" s="122" t="s">
        <v>46</v>
      </c>
    </row>
    <row r="57" spans="2:10" x14ac:dyDescent="0.25">
      <c r="E57" s="123"/>
      <c r="J57" s="123"/>
    </row>
    <row r="58" spans="2:10" x14ac:dyDescent="0.25">
      <c r="E58" s="123"/>
      <c r="J58" s="123"/>
    </row>
    <row r="59" spans="2:10" x14ac:dyDescent="0.25">
      <c r="E59" s="123"/>
      <c r="J59" s="123"/>
    </row>
    <row r="60" spans="2:10" x14ac:dyDescent="0.25">
      <c r="E60" s="123"/>
      <c r="J60" s="123"/>
    </row>
    <row r="61" spans="2:10" ht="15.75" thickBot="1" x14ac:dyDescent="0.3">
      <c r="B61" s="76"/>
      <c r="C61" s="76"/>
      <c r="E61" s="124"/>
      <c r="G61" s="76"/>
      <c r="H61" s="76"/>
      <c r="J61" s="124"/>
    </row>
    <row r="62" spans="2:10" ht="15.75" thickTop="1" x14ac:dyDescent="0.25">
      <c r="B62" s="1" t="s">
        <v>44</v>
      </c>
      <c r="G62" s="1" t="s">
        <v>45</v>
      </c>
    </row>
    <row r="63" spans="2:10" x14ac:dyDescent="0.25">
      <c r="B63" s="40" t="s">
        <v>47</v>
      </c>
      <c r="C63" s="40"/>
      <c r="G63" s="40" t="s">
        <v>47</v>
      </c>
      <c r="H63" s="40"/>
    </row>
    <row r="65" spans="2:10" x14ac:dyDescent="0.25">
      <c r="B65" s="80" t="s">
        <v>308</v>
      </c>
      <c r="C65" s="81"/>
      <c r="D65" s="81"/>
      <c r="E65" s="81"/>
      <c r="F65" s="81"/>
      <c r="G65" s="81"/>
      <c r="H65" s="81"/>
      <c r="I65" s="81"/>
      <c r="J65" s="81"/>
    </row>
    <row r="66" spans="2:10" x14ac:dyDescent="0.25">
      <c r="B66" s="25" t="s">
        <v>48</v>
      </c>
      <c r="C66" s="5"/>
      <c r="D66" s="5"/>
      <c r="E66" s="5"/>
      <c r="F66" s="5"/>
      <c r="G66" s="5"/>
      <c r="H66" s="5"/>
      <c r="I66" s="5"/>
      <c r="J66" s="6"/>
    </row>
    <row r="67" spans="2:10" ht="19.5" customHeight="1" x14ac:dyDescent="0.25">
      <c r="B67" s="119"/>
      <c r="C67" s="120"/>
      <c r="D67" s="120"/>
      <c r="E67" s="120"/>
      <c r="F67" s="120"/>
      <c r="G67" s="120"/>
      <c r="H67" s="120"/>
      <c r="I67" s="120"/>
      <c r="J67" s="121"/>
    </row>
    <row r="69" spans="2:10" ht="15" customHeight="1" thickBot="1" x14ac:dyDescent="0.3">
      <c r="B69" s="117" t="s">
        <v>158</v>
      </c>
      <c r="C69" s="118"/>
      <c r="D69" s="118"/>
      <c r="E69" s="118"/>
      <c r="F69" s="118"/>
      <c r="G69" s="118"/>
      <c r="H69" s="118"/>
      <c r="I69" s="118"/>
      <c r="J69" s="118"/>
    </row>
    <row r="70" spans="2:10" ht="77.25" customHeight="1" thickBot="1" x14ac:dyDescent="0.3">
      <c r="B70" s="73" t="s">
        <v>309</v>
      </c>
      <c r="C70" s="74"/>
      <c r="D70" s="74"/>
      <c r="E70" s="74"/>
      <c r="F70" s="74"/>
      <c r="G70" s="74"/>
      <c r="H70" s="74"/>
      <c r="I70" s="74"/>
      <c r="J70" s="75"/>
    </row>
  </sheetData>
  <sheetProtection algorithmName="SHA-512" hashValue="iVOKXUw3n6qXJCurkVDiHx2qwT9HsqZi62YRt6gp/9WPYB3Ry9desdr5nBSZBuYYn8U6s7fv4HbcTAJqJHz28Q==" saltValue="cUy6LMbD5+ESCx+2EVu5xg==" spinCount="100000" sheet="1" objects="1" scenarios="1"/>
  <dataConsolidate/>
  <mergeCells count="74">
    <mergeCell ref="B49:J49"/>
    <mergeCell ref="I44:J44"/>
    <mergeCell ref="B69:J69"/>
    <mergeCell ref="B65:J65"/>
    <mergeCell ref="B67:J67"/>
    <mergeCell ref="E56:E61"/>
    <mergeCell ref="J56:J61"/>
    <mergeCell ref="B45:J45"/>
    <mergeCell ref="D46:F46"/>
    <mergeCell ref="H46:J46"/>
    <mergeCell ref="D47:F47"/>
    <mergeCell ref="B48:F48"/>
    <mergeCell ref="H47:J47"/>
    <mergeCell ref="B61:C61"/>
    <mergeCell ref="G48:H48"/>
    <mergeCell ref="I48:J48"/>
    <mergeCell ref="I39:J39"/>
    <mergeCell ref="I40:J40"/>
    <mergeCell ref="I41:J41"/>
    <mergeCell ref="I42:J42"/>
    <mergeCell ref="I43:J43"/>
    <mergeCell ref="B39:C39"/>
    <mergeCell ref="B40:C40"/>
    <mergeCell ref="G39:H39"/>
    <mergeCell ref="G40:H40"/>
    <mergeCell ref="B44:C44"/>
    <mergeCell ref="B41:C43"/>
    <mergeCell ref="D39:F39"/>
    <mergeCell ref="D40:F40"/>
    <mergeCell ref="D44:F44"/>
    <mergeCell ref="D41:F43"/>
    <mergeCell ref="G44:H44"/>
    <mergeCell ref="G41:H41"/>
    <mergeCell ref="G42:H42"/>
    <mergeCell ref="G43:H43"/>
    <mergeCell ref="B38:F38"/>
    <mergeCell ref="G38:J38"/>
    <mergeCell ref="B37:C37"/>
    <mergeCell ref="D37:G37"/>
    <mergeCell ref="H37:J37"/>
    <mergeCell ref="D35:G35"/>
    <mergeCell ref="H35:J35"/>
    <mergeCell ref="B36:C36"/>
    <mergeCell ref="D36:G36"/>
    <mergeCell ref="H36:J36"/>
    <mergeCell ref="C2:H2"/>
    <mergeCell ref="C3:H3"/>
    <mergeCell ref="B25:J25"/>
    <mergeCell ref="G23:H23"/>
    <mergeCell ref="D26:J26"/>
    <mergeCell ref="D27:F27"/>
    <mergeCell ref="D28:F28"/>
    <mergeCell ref="D29:F29"/>
    <mergeCell ref="D30:F30"/>
    <mergeCell ref="H27:J27"/>
    <mergeCell ref="H29:J29"/>
    <mergeCell ref="H30:J30"/>
    <mergeCell ref="G28:H28"/>
    <mergeCell ref="B51:J51"/>
    <mergeCell ref="B52:J52"/>
    <mergeCell ref="B53:J53"/>
    <mergeCell ref="I28:J28"/>
    <mergeCell ref="B70:J70"/>
    <mergeCell ref="G61:H61"/>
    <mergeCell ref="B32:D32"/>
    <mergeCell ref="B33:C33"/>
    <mergeCell ref="B34:J34"/>
    <mergeCell ref="F33:G33"/>
    <mergeCell ref="E32:F32"/>
    <mergeCell ref="B54:J54"/>
    <mergeCell ref="B50:J50"/>
    <mergeCell ref="H32:J32"/>
    <mergeCell ref="I33:J33"/>
    <mergeCell ref="B35:C35"/>
  </mergeCells>
  <printOptions horizontalCentered="1" verticalCentered="1"/>
  <pageMargins left="0" right="0" top="0.39370078740157483" bottom="0.39370078740157483" header="0" footer="0"/>
  <pageSetup scale="87"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160"/>
  <sheetViews>
    <sheetView showGridLines="0" topLeftCell="A126" zoomScale="85" zoomScaleNormal="85" workbookViewId="0">
      <selection activeCell="F141" sqref="F141"/>
    </sheetView>
  </sheetViews>
  <sheetFormatPr baseColWidth="10" defaultRowHeight="15" x14ac:dyDescent="0.25"/>
  <cols>
    <col min="4" max="4" width="35.140625" bestFit="1" customWidth="1"/>
    <col min="6" max="6" width="61.85546875" bestFit="1" customWidth="1"/>
    <col min="7" max="7" width="34.5703125" style="47" hidden="1" customWidth="1"/>
    <col min="8" max="8" width="0" style="47" hidden="1" customWidth="1"/>
    <col min="9" max="9" width="0" hidden="1" customWidth="1"/>
    <col min="13" max="13" width="82.85546875" bestFit="1" customWidth="1"/>
  </cols>
  <sheetData>
    <row r="1" spans="1:9" ht="14.25" customHeight="1" x14ac:dyDescent="0.25">
      <c r="A1" s="29" t="s">
        <v>56</v>
      </c>
      <c r="B1" s="29" t="s">
        <v>57</v>
      </c>
      <c r="D1" s="29" t="s">
        <v>59</v>
      </c>
      <c r="F1" s="29" t="s">
        <v>133</v>
      </c>
      <c r="G1" s="46" t="s">
        <v>160</v>
      </c>
      <c r="I1" s="49" t="str">
        <f>IFERROR(VLOOKUP(E12,Información!$F$1:$G$209,2,0),"")</f>
        <v/>
      </c>
    </row>
    <row r="2" spans="1:9" x14ac:dyDescent="0.25">
      <c r="A2">
        <v>3</v>
      </c>
      <c r="B2">
        <v>10</v>
      </c>
      <c r="D2" t="s">
        <v>60</v>
      </c>
      <c r="F2" t="s">
        <v>151</v>
      </c>
      <c r="G2" s="48">
        <v>13329000</v>
      </c>
    </row>
    <row r="3" spans="1:9" x14ac:dyDescent="0.25">
      <c r="A3">
        <v>4</v>
      </c>
      <c r="B3">
        <v>25</v>
      </c>
      <c r="D3" t="s">
        <v>61</v>
      </c>
      <c r="F3" t="s">
        <v>152</v>
      </c>
      <c r="G3" s="48">
        <v>13410000</v>
      </c>
    </row>
    <row r="4" spans="1:9" x14ac:dyDescent="0.25">
      <c r="A4">
        <v>5</v>
      </c>
      <c r="D4" t="s">
        <v>62</v>
      </c>
      <c r="F4" t="s">
        <v>153</v>
      </c>
      <c r="G4" s="48">
        <v>12963000</v>
      </c>
    </row>
    <row r="5" spans="1:9" x14ac:dyDescent="0.25">
      <c r="D5" t="s">
        <v>63</v>
      </c>
      <c r="F5" t="s">
        <v>143</v>
      </c>
      <c r="G5" s="48">
        <v>10130000</v>
      </c>
      <c r="H5" s="48">
        <v>8397770</v>
      </c>
    </row>
    <row r="6" spans="1:9" x14ac:dyDescent="0.25">
      <c r="D6" t="s">
        <v>64</v>
      </c>
      <c r="F6" t="s">
        <v>234</v>
      </c>
      <c r="G6" s="48">
        <v>10230000</v>
      </c>
      <c r="H6" s="48">
        <v>8397807</v>
      </c>
    </row>
    <row r="7" spans="1:9" x14ac:dyDescent="0.25">
      <c r="D7" t="s">
        <v>65</v>
      </c>
      <c r="F7" t="s">
        <v>235</v>
      </c>
      <c r="G7" s="48">
        <v>10337000</v>
      </c>
    </row>
    <row r="8" spans="1:9" x14ac:dyDescent="0.25">
      <c r="D8" t="s">
        <v>66</v>
      </c>
      <c r="F8" t="s">
        <v>144</v>
      </c>
      <c r="G8" s="48">
        <v>13224000</v>
      </c>
    </row>
    <row r="9" spans="1:9" x14ac:dyDescent="0.25">
      <c r="D9" t="s">
        <v>67</v>
      </c>
      <c r="F9" t="s">
        <v>149</v>
      </c>
      <c r="G9" s="48">
        <v>13499000</v>
      </c>
    </row>
    <row r="10" spans="1:9" x14ac:dyDescent="0.25">
      <c r="D10" t="s">
        <v>68</v>
      </c>
      <c r="F10" t="s">
        <v>154</v>
      </c>
      <c r="G10" s="48">
        <v>10230000</v>
      </c>
      <c r="H10" s="48">
        <v>6946170</v>
      </c>
      <c r="I10" s="45"/>
    </row>
    <row r="11" spans="1:9" x14ac:dyDescent="0.25">
      <c r="D11" t="s">
        <v>69</v>
      </c>
      <c r="F11" t="s">
        <v>236</v>
      </c>
      <c r="G11" s="48">
        <v>13499000</v>
      </c>
    </row>
    <row r="12" spans="1:9" x14ac:dyDescent="0.25">
      <c r="D12" t="s">
        <v>70</v>
      </c>
      <c r="F12" t="s">
        <v>237</v>
      </c>
      <c r="G12" s="48">
        <v>7429000</v>
      </c>
    </row>
    <row r="13" spans="1:9" x14ac:dyDescent="0.25">
      <c r="D13" t="s">
        <v>71</v>
      </c>
      <c r="F13" t="s">
        <v>238</v>
      </c>
      <c r="G13" s="48">
        <v>6970000</v>
      </c>
    </row>
    <row r="14" spans="1:9" x14ac:dyDescent="0.25">
      <c r="D14" t="s">
        <v>72</v>
      </c>
      <c r="F14" t="s">
        <v>138</v>
      </c>
      <c r="G14" s="48">
        <v>13224000</v>
      </c>
    </row>
    <row r="15" spans="1:9" x14ac:dyDescent="0.25">
      <c r="F15" t="s">
        <v>257</v>
      </c>
      <c r="G15" s="48"/>
    </row>
    <row r="16" spans="1:9" x14ac:dyDescent="0.25">
      <c r="D16" t="s">
        <v>73</v>
      </c>
      <c r="F16" t="s">
        <v>145</v>
      </c>
      <c r="G16" s="48">
        <v>10230000</v>
      </c>
      <c r="H16" s="48">
        <v>8397807</v>
      </c>
      <c r="I16" s="45"/>
    </row>
    <row r="17" spans="4:9" x14ac:dyDescent="0.25">
      <c r="D17" t="s">
        <v>74</v>
      </c>
      <c r="F17" t="s">
        <v>139</v>
      </c>
      <c r="G17" s="48">
        <v>14320000</v>
      </c>
    </row>
    <row r="18" spans="4:9" x14ac:dyDescent="0.25">
      <c r="D18" t="s">
        <v>75</v>
      </c>
      <c r="F18" t="s">
        <v>134</v>
      </c>
      <c r="G18" s="48">
        <v>10277000</v>
      </c>
      <c r="H18" s="48">
        <v>3730551</v>
      </c>
    </row>
    <row r="19" spans="4:9" x14ac:dyDescent="0.25">
      <c r="D19" t="s">
        <v>76</v>
      </c>
      <c r="F19" t="s">
        <v>135</v>
      </c>
      <c r="G19" s="48">
        <v>10277000</v>
      </c>
      <c r="H19" s="48">
        <v>3730551</v>
      </c>
    </row>
    <row r="20" spans="4:9" x14ac:dyDescent="0.25">
      <c r="D20" t="s">
        <v>77</v>
      </c>
      <c r="F20" t="s">
        <v>155</v>
      </c>
      <c r="G20" s="48">
        <v>12963000</v>
      </c>
    </row>
    <row r="21" spans="4:9" x14ac:dyDescent="0.25">
      <c r="D21" t="s">
        <v>78</v>
      </c>
      <c r="F21" t="s">
        <v>146</v>
      </c>
      <c r="G21" s="48">
        <v>10337000</v>
      </c>
      <c r="H21" s="48">
        <v>8269600</v>
      </c>
    </row>
    <row r="22" spans="4:9" x14ac:dyDescent="0.25">
      <c r="D22" t="s">
        <v>79</v>
      </c>
      <c r="F22" t="s">
        <v>239</v>
      </c>
      <c r="G22" s="48">
        <v>25319000</v>
      </c>
    </row>
    <row r="23" spans="4:9" x14ac:dyDescent="0.25">
      <c r="D23" t="s">
        <v>80</v>
      </c>
      <c r="F23" t="s">
        <v>240</v>
      </c>
      <c r="G23" s="48">
        <v>11141000</v>
      </c>
    </row>
    <row r="24" spans="4:9" x14ac:dyDescent="0.25">
      <c r="D24" t="s">
        <v>81</v>
      </c>
      <c r="F24" t="s">
        <v>241</v>
      </c>
      <c r="G24" s="48">
        <v>10982000</v>
      </c>
    </row>
    <row r="25" spans="4:9" x14ac:dyDescent="0.25">
      <c r="D25" t="s">
        <v>82</v>
      </c>
      <c r="F25" t="s">
        <v>140</v>
      </c>
      <c r="G25" s="48">
        <v>13224000</v>
      </c>
    </row>
    <row r="26" spans="4:9" x14ac:dyDescent="0.25">
      <c r="D26" t="s">
        <v>83</v>
      </c>
      <c r="F26" t="s">
        <v>142</v>
      </c>
      <c r="G26" s="48">
        <v>10230000</v>
      </c>
      <c r="H26" s="48">
        <v>8398830</v>
      </c>
    </row>
    <row r="27" spans="4:9" x14ac:dyDescent="0.25">
      <c r="D27" t="s">
        <v>84</v>
      </c>
      <c r="F27" t="s">
        <v>141</v>
      </c>
      <c r="G27" s="48">
        <v>7300000</v>
      </c>
    </row>
    <row r="28" spans="4:9" x14ac:dyDescent="0.25">
      <c r="D28" t="s">
        <v>85</v>
      </c>
      <c r="F28" t="s">
        <v>161</v>
      </c>
      <c r="G28" s="48">
        <v>6970000</v>
      </c>
    </row>
    <row r="29" spans="4:9" x14ac:dyDescent="0.25">
      <c r="D29" t="s">
        <v>86</v>
      </c>
      <c r="F29" s="1" t="s">
        <v>150</v>
      </c>
      <c r="G29" s="48">
        <v>1055000</v>
      </c>
    </row>
    <row r="30" spans="4:9" x14ac:dyDescent="0.25">
      <c r="D30" t="s">
        <v>87</v>
      </c>
      <c r="F30" s="1" t="s">
        <v>136</v>
      </c>
      <c r="G30" s="48">
        <v>1114000</v>
      </c>
      <c r="I30" t="s">
        <v>169</v>
      </c>
    </row>
    <row r="31" spans="4:9" x14ac:dyDescent="0.25">
      <c r="D31" t="s">
        <v>88</v>
      </c>
      <c r="F31" s="1" t="s">
        <v>147</v>
      </c>
      <c r="G31" s="48">
        <v>1055000</v>
      </c>
    </row>
    <row r="32" spans="4:9" x14ac:dyDescent="0.25">
      <c r="D32" t="s">
        <v>89</v>
      </c>
      <c r="F32" s="1" t="s">
        <v>137</v>
      </c>
      <c r="G32" s="48">
        <v>774000</v>
      </c>
    </row>
    <row r="33" spans="4:8" x14ac:dyDescent="0.25">
      <c r="D33" t="s">
        <v>90</v>
      </c>
      <c r="F33" s="1" t="s">
        <v>156</v>
      </c>
      <c r="G33" s="48">
        <v>844000</v>
      </c>
    </row>
    <row r="34" spans="4:8" x14ac:dyDescent="0.25">
      <c r="D34" t="s">
        <v>91</v>
      </c>
      <c r="F34" s="1" t="s">
        <v>148</v>
      </c>
      <c r="G34" s="48">
        <v>838000</v>
      </c>
    </row>
    <row r="35" spans="4:8" x14ac:dyDescent="0.25">
      <c r="D35" t="s">
        <v>92</v>
      </c>
      <c r="F35" s="1" t="s">
        <v>163</v>
      </c>
      <c r="G35" s="48">
        <v>1026000</v>
      </c>
      <c r="H35" s="48">
        <v>784890</v>
      </c>
    </row>
    <row r="36" spans="4:8" x14ac:dyDescent="0.25">
      <c r="D36" t="s">
        <v>93</v>
      </c>
      <c r="F36" s="1" t="s">
        <v>162</v>
      </c>
      <c r="G36" s="48">
        <v>1007000</v>
      </c>
    </row>
    <row r="37" spans="4:8" x14ac:dyDescent="0.25">
      <c r="D37" t="s">
        <v>94</v>
      </c>
      <c r="F37" s="1" t="s">
        <v>260</v>
      </c>
      <c r="G37" s="48">
        <v>1007000</v>
      </c>
    </row>
    <row r="38" spans="4:8" x14ac:dyDescent="0.25">
      <c r="D38" t="s">
        <v>95</v>
      </c>
      <c r="F38" t="s">
        <v>261</v>
      </c>
    </row>
    <row r="39" spans="4:8" x14ac:dyDescent="0.25">
      <c r="D39" t="s">
        <v>96</v>
      </c>
      <c r="F39" t="s">
        <v>255</v>
      </c>
    </row>
    <row r="40" spans="4:8" x14ac:dyDescent="0.25">
      <c r="D40" t="s">
        <v>97</v>
      </c>
      <c r="F40" t="s">
        <v>242</v>
      </c>
    </row>
    <row r="41" spans="4:8" x14ac:dyDescent="0.25">
      <c r="D41" t="s">
        <v>98</v>
      </c>
      <c r="F41" t="s">
        <v>252</v>
      </c>
    </row>
    <row r="42" spans="4:8" x14ac:dyDescent="0.25">
      <c r="D42" t="s">
        <v>99</v>
      </c>
      <c r="F42" s="1" t="s">
        <v>310</v>
      </c>
    </row>
    <row r="43" spans="4:8" x14ac:dyDescent="0.25">
      <c r="D43" t="s">
        <v>100</v>
      </c>
      <c r="F43" s="1" t="s">
        <v>253</v>
      </c>
    </row>
    <row r="44" spans="4:8" x14ac:dyDescent="0.25">
      <c r="D44" t="s">
        <v>101</v>
      </c>
      <c r="F44" s="1" t="s">
        <v>199</v>
      </c>
    </row>
    <row r="45" spans="4:8" x14ac:dyDescent="0.25">
      <c r="D45" t="s">
        <v>102</v>
      </c>
      <c r="F45" s="1" t="s">
        <v>311</v>
      </c>
    </row>
    <row r="46" spans="4:8" x14ac:dyDescent="0.25">
      <c r="D46" t="s">
        <v>103</v>
      </c>
      <c r="F46" s="1" t="s">
        <v>206</v>
      </c>
    </row>
    <row r="47" spans="4:8" x14ac:dyDescent="0.25">
      <c r="D47" t="s">
        <v>104</v>
      </c>
      <c r="F47" s="1" t="s">
        <v>225</v>
      </c>
    </row>
    <row r="48" spans="4:8" x14ac:dyDescent="0.25">
      <c r="D48" t="s">
        <v>105</v>
      </c>
      <c r="F48" s="1" t="s">
        <v>207</v>
      </c>
    </row>
    <row r="49" spans="4:6" x14ac:dyDescent="0.25">
      <c r="D49" t="s">
        <v>106</v>
      </c>
      <c r="F49" s="1" t="s">
        <v>200</v>
      </c>
    </row>
    <row r="50" spans="4:6" x14ac:dyDescent="0.25">
      <c r="D50" t="s">
        <v>107</v>
      </c>
      <c r="F50" s="1" t="s">
        <v>208</v>
      </c>
    </row>
    <row r="51" spans="4:6" x14ac:dyDescent="0.25">
      <c r="D51" t="s">
        <v>108</v>
      </c>
      <c r="F51" s="1" t="s">
        <v>262</v>
      </c>
    </row>
    <row r="52" spans="4:6" x14ac:dyDescent="0.25">
      <c r="D52" t="s">
        <v>109</v>
      </c>
      <c r="F52" s="1" t="s">
        <v>201</v>
      </c>
    </row>
    <row r="53" spans="4:6" x14ac:dyDescent="0.25">
      <c r="D53" t="s">
        <v>110</v>
      </c>
      <c r="F53" s="1" t="s">
        <v>202</v>
      </c>
    </row>
    <row r="54" spans="4:6" x14ac:dyDescent="0.25">
      <c r="D54" t="s">
        <v>111</v>
      </c>
      <c r="F54" s="1" t="s">
        <v>216</v>
      </c>
    </row>
    <row r="55" spans="4:6" x14ac:dyDescent="0.25">
      <c r="D55" t="s">
        <v>112</v>
      </c>
      <c r="F55" s="1" t="s">
        <v>205</v>
      </c>
    </row>
    <row r="56" spans="4:6" x14ac:dyDescent="0.25">
      <c r="D56" t="s">
        <v>113</v>
      </c>
      <c r="F56" s="1" t="s">
        <v>263</v>
      </c>
    </row>
    <row r="57" spans="4:6" x14ac:dyDescent="0.25">
      <c r="D57" t="s">
        <v>114</v>
      </c>
      <c r="F57" s="1" t="s">
        <v>209</v>
      </c>
    </row>
    <row r="58" spans="4:6" x14ac:dyDescent="0.25">
      <c r="D58" t="s">
        <v>115</v>
      </c>
      <c r="F58" s="1" t="s">
        <v>212</v>
      </c>
    </row>
    <row r="59" spans="4:6" x14ac:dyDescent="0.25">
      <c r="D59" t="s">
        <v>116</v>
      </c>
      <c r="F59" s="1" t="s">
        <v>210</v>
      </c>
    </row>
    <row r="60" spans="4:6" x14ac:dyDescent="0.25">
      <c r="D60" t="s">
        <v>117</v>
      </c>
      <c r="F60" s="1" t="s">
        <v>211</v>
      </c>
    </row>
    <row r="61" spans="4:6" x14ac:dyDescent="0.25">
      <c r="D61" t="s">
        <v>118</v>
      </c>
      <c r="F61" s="1" t="s">
        <v>214</v>
      </c>
    </row>
    <row r="62" spans="4:6" x14ac:dyDescent="0.25">
      <c r="D62" t="s">
        <v>119</v>
      </c>
      <c r="F62" s="1" t="s">
        <v>203</v>
      </c>
    </row>
    <row r="63" spans="4:6" x14ac:dyDescent="0.25">
      <c r="D63" t="s">
        <v>120</v>
      </c>
      <c r="F63" s="1" t="s">
        <v>215</v>
      </c>
    </row>
    <row r="64" spans="4:6" x14ac:dyDescent="0.25">
      <c r="D64" t="s">
        <v>121</v>
      </c>
      <c r="F64" s="1" t="s">
        <v>224</v>
      </c>
    </row>
    <row r="65" spans="4:6" x14ac:dyDescent="0.25">
      <c r="D65" t="s">
        <v>122</v>
      </c>
      <c r="F65" s="1" t="s">
        <v>217</v>
      </c>
    </row>
    <row r="66" spans="4:6" x14ac:dyDescent="0.25">
      <c r="D66" t="s">
        <v>123</v>
      </c>
      <c r="F66" s="1" t="s">
        <v>204</v>
      </c>
    </row>
    <row r="67" spans="4:6" x14ac:dyDescent="0.25">
      <c r="D67" t="s">
        <v>124</v>
      </c>
      <c r="F67" s="1" t="s">
        <v>180</v>
      </c>
    </row>
    <row r="68" spans="4:6" x14ac:dyDescent="0.25">
      <c r="D68" t="s">
        <v>125</v>
      </c>
      <c r="F68" s="1" t="s">
        <v>174</v>
      </c>
    </row>
    <row r="69" spans="4:6" x14ac:dyDescent="0.25">
      <c r="D69" t="s">
        <v>126</v>
      </c>
      <c r="F69" s="1" t="s">
        <v>220</v>
      </c>
    </row>
    <row r="70" spans="4:6" x14ac:dyDescent="0.25">
      <c r="D70" t="s">
        <v>127</v>
      </c>
      <c r="F70" s="1" t="s">
        <v>188</v>
      </c>
    </row>
    <row r="71" spans="4:6" x14ac:dyDescent="0.25">
      <c r="D71" t="s">
        <v>128</v>
      </c>
      <c r="F71" s="1" t="s">
        <v>181</v>
      </c>
    </row>
    <row r="72" spans="4:6" x14ac:dyDescent="0.25">
      <c r="D72" t="s">
        <v>129</v>
      </c>
      <c r="F72" s="1" t="s">
        <v>198</v>
      </c>
    </row>
    <row r="73" spans="4:6" x14ac:dyDescent="0.25">
      <c r="D73" t="s">
        <v>130</v>
      </c>
      <c r="F73" s="1" t="s">
        <v>264</v>
      </c>
    </row>
    <row r="74" spans="4:6" x14ac:dyDescent="0.25">
      <c r="D74" t="s">
        <v>131</v>
      </c>
      <c r="F74" s="1" t="s">
        <v>265</v>
      </c>
    </row>
    <row r="75" spans="4:6" x14ac:dyDescent="0.25">
      <c r="D75" t="s">
        <v>132</v>
      </c>
      <c r="F75" s="1" t="s">
        <v>295</v>
      </c>
    </row>
    <row r="76" spans="4:6" x14ac:dyDescent="0.25">
      <c r="F76" s="1" t="s">
        <v>192</v>
      </c>
    </row>
    <row r="77" spans="4:6" x14ac:dyDescent="0.25">
      <c r="F77" s="1" t="s">
        <v>312</v>
      </c>
    </row>
    <row r="78" spans="4:6" x14ac:dyDescent="0.25">
      <c r="F78" s="1" t="s">
        <v>266</v>
      </c>
    </row>
    <row r="79" spans="4:6" x14ac:dyDescent="0.25">
      <c r="F79" s="1" t="s">
        <v>182</v>
      </c>
    </row>
    <row r="80" spans="4:6" x14ac:dyDescent="0.25">
      <c r="F80" s="1" t="s">
        <v>191</v>
      </c>
    </row>
    <row r="81" spans="6:6" x14ac:dyDescent="0.25">
      <c r="F81" s="1" t="s">
        <v>165</v>
      </c>
    </row>
    <row r="82" spans="6:6" x14ac:dyDescent="0.25">
      <c r="F82" s="1" t="s">
        <v>267</v>
      </c>
    </row>
    <row r="83" spans="6:6" x14ac:dyDescent="0.25">
      <c r="F83" s="1" t="s">
        <v>164</v>
      </c>
    </row>
    <row r="84" spans="6:6" x14ac:dyDescent="0.25">
      <c r="F84" s="1" t="s">
        <v>268</v>
      </c>
    </row>
    <row r="85" spans="6:6" x14ac:dyDescent="0.25">
      <c r="F85" s="1" t="s">
        <v>269</v>
      </c>
    </row>
    <row r="86" spans="6:6" x14ac:dyDescent="0.25">
      <c r="F86" t="s">
        <v>270</v>
      </c>
    </row>
    <row r="87" spans="6:6" x14ac:dyDescent="0.25">
      <c r="F87" s="1" t="s">
        <v>170</v>
      </c>
    </row>
    <row r="88" spans="6:6" x14ac:dyDescent="0.25">
      <c r="F88" s="1" t="s">
        <v>168</v>
      </c>
    </row>
    <row r="89" spans="6:6" x14ac:dyDescent="0.25">
      <c r="F89" s="1" t="s">
        <v>243</v>
      </c>
    </row>
    <row r="90" spans="6:6" x14ac:dyDescent="0.25">
      <c r="F90" s="1" t="s">
        <v>313</v>
      </c>
    </row>
    <row r="91" spans="6:6" x14ac:dyDescent="0.25">
      <c r="F91" s="1" t="s">
        <v>213</v>
      </c>
    </row>
    <row r="92" spans="6:6" x14ac:dyDescent="0.25">
      <c r="F92" s="1" t="s">
        <v>175</v>
      </c>
    </row>
    <row r="93" spans="6:6" x14ac:dyDescent="0.25">
      <c r="F93" s="1" t="s">
        <v>244</v>
      </c>
    </row>
    <row r="94" spans="6:6" x14ac:dyDescent="0.25">
      <c r="F94" s="1" t="s">
        <v>167</v>
      </c>
    </row>
    <row r="95" spans="6:6" x14ac:dyDescent="0.25">
      <c r="F95" s="1" t="s">
        <v>166</v>
      </c>
    </row>
    <row r="96" spans="6:6" x14ac:dyDescent="0.25">
      <c r="F96" s="1" t="s">
        <v>259</v>
      </c>
    </row>
    <row r="97" spans="6:6" x14ac:dyDescent="0.25">
      <c r="F97" s="1" t="s">
        <v>250</v>
      </c>
    </row>
    <row r="98" spans="6:6" x14ac:dyDescent="0.25">
      <c r="F98" s="1" t="s">
        <v>314</v>
      </c>
    </row>
    <row r="99" spans="6:6" x14ac:dyDescent="0.25">
      <c r="F99" s="1" t="s">
        <v>271</v>
      </c>
    </row>
    <row r="100" spans="6:6" x14ac:dyDescent="0.25">
      <c r="F100" s="1" t="s">
        <v>272</v>
      </c>
    </row>
    <row r="101" spans="6:6" x14ac:dyDescent="0.25">
      <c r="F101" s="1" t="s">
        <v>273</v>
      </c>
    </row>
    <row r="102" spans="6:6" x14ac:dyDescent="0.25">
      <c r="F102" s="1" t="s">
        <v>274</v>
      </c>
    </row>
    <row r="103" spans="6:6" x14ac:dyDescent="0.25">
      <c r="F103" s="1" t="s">
        <v>275</v>
      </c>
    </row>
    <row r="104" spans="6:6" x14ac:dyDescent="0.25">
      <c r="F104" t="s">
        <v>276</v>
      </c>
    </row>
    <row r="105" spans="6:6" x14ac:dyDescent="0.25">
      <c r="F105" t="s">
        <v>277</v>
      </c>
    </row>
    <row r="106" spans="6:6" x14ac:dyDescent="0.25">
      <c r="F106" t="s">
        <v>278</v>
      </c>
    </row>
    <row r="107" spans="6:6" x14ac:dyDescent="0.25">
      <c r="F107" t="s">
        <v>195</v>
      </c>
    </row>
    <row r="108" spans="6:6" x14ac:dyDescent="0.25">
      <c r="F108" t="s">
        <v>179</v>
      </c>
    </row>
    <row r="109" spans="6:6" x14ac:dyDescent="0.25">
      <c r="F109" t="s">
        <v>279</v>
      </c>
    </row>
    <row r="110" spans="6:6" x14ac:dyDescent="0.25">
      <c r="F110" t="s">
        <v>280</v>
      </c>
    </row>
    <row r="111" spans="6:6" x14ac:dyDescent="0.25">
      <c r="F111" t="s">
        <v>281</v>
      </c>
    </row>
    <row r="112" spans="6:6" x14ac:dyDescent="0.25">
      <c r="F112" t="s">
        <v>282</v>
      </c>
    </row>
    <row r="113" spans="6:6" x14ac:dyDescent="0.25">
      <c r="F113" t="s">
        <v>222</v>
      </c>
    </row>
    <row r="114" spans="6:6" x14ac:dyDescent="0.25">
      <c r="F114" t="s">
        <v>245</v>
      </c>
    </row>
    <row r="115" spans="6:6" x14ac:dyDescent="0.25">
      <c r="F115" t="s">
        <v>223</v>
      </c>
    </row>
    <row r="116" spans="6:6" x14ac:dyDescent="0.25">
      <c r="F116" t="s">
        <v>219</v>
      </c>
    </row>
    <row r="117" spans="6:6" x14ac:dyDescent="0.25">
      <c r="F117" t="s">
        <v>218</v>
      </c>
    </row>
    <row r="118" spans="6:6" x14ac:dyDescent="0.25">
      <c r="F118" t="s">
        <v>283</v>
      </c>
    </row>
    <row r="119" spans="6:6" x14ac:dyDescent="0.25">
      <c r="F119" s="55" t="s">
        <v>284</v>
      </c>
    </row>
    <row r="120" spans="6:6" x14ac:dyDescent="0.25">
      <c r="F120" t="s">
        <v>185</v>
      </c>
    </row>
    <row r="121" spans="6:6" x14ac:dyDescent="0.25">
      <c r="F121" t="s">
        <v>186</v>
      </c>
    </row>
    <row r="122" spans="6:6" x14ac:dyDescent="0.25">
      <c r="F122" t="s">
        <v>285</v>
      </c>
    </row>
    <row r="123" spans="6:6" x14ac:dyDescent="0.25">
      <c r="F123" t="s">
        <v>286</v>
      </c>
    </row>
    <row r="124" spans="6:6" x14ac:dyDescent="0.25">
      <c r="F124" t="s">
        <v>287</v>
      </c>
    </row>
    <row r="125" spans="6:6" x14ac:dyDescent="0.25">
      <c r="F125" t="s">
        <v>194</v>
      </c>
    </row>
    <row r="126" spans="6:6" x14ac:dyDescent="0.25">
      <c r="F126" t="s">
        <v>288</v>
      </c>
    </row>
    <row r="127" spans="6:6" x14ac:dyDescent="0.25">
      <c r="F127" t="s">
        <v>177</v>
      </c>
    </row>
    <row r="128" spans="6:6" x14ac:dyDescent="0.25">
      <c r="F128" t="s">
        <v>289</v>
      </c>
    </row>
    <row r="129" spans="6:6" x14ac:dyDescent="0.25">
      <c r="F129" t="s">
        <v>187</v>
      </c>
    </row>
    <row r="130" spans="6:6" x14ac:dyDescent="0.25">
      <c r="F130" t="s">
        <v>184</v>
      </c>
    </row>
    <row r="131" spans="6:6" x14ac:dyDescent="0.25">
      <c r="F131" t="s">
        <v>315</v>
      </c>
    </row>
    <row r="132" spans="6:6" x14ac:dyDescent="0.25">
      <c r="F132" t="s">
        <v>196</v>
      </c>
    </row>
    <row r="133" spans="6:6" x14ac:dyDescent="0.25">
      <c r="F133" t="s">
        <v>290</v>
      </c>
    </row>
    <row r="134" spans="6:6" x14ac:dyDescent="0.25">
      <c r="F134" t="s">
        <v>171</v>
      </c>
    </row>
    <row r="135" spans="6:6" x14ac:dyDescent="0.25">
      <c r="F135" t="s">
        <v>291</v>
      </c>
    </row>
    <row r="136" spans="6:6" x14ac:dyDescent="0.25">
      <c r="F136" t="s">
        <v>292</v>
      </c>
    </row>
    <row r="137" spans="6:6" x14ac:dyDescent="0.25">
      <c r="F137" t="s">
        <v>178</v>
      </c>
    </row>
    <row r="138" spans="6:6" x14ac:dyDescent="0.25">
      <c r="F138" t="s">
        <v>197</v>
      </c>
    </row>
    <row r="139" spans="6:6" x14ac:dyDescent="0.25">
      <c r="F139" t="s">
        <v>293</v>
      </c>
    </row>
    <row r="140" spans="6:6" x14ac:dyDescent="0.25">
      <c r="F140" t="s">
        <v>316</v>
      </c>
    </row>
    <row r="141" spans="6:6" x14ac:dyDescent="0.25">
      <c r="F141" t="s">
        <v>221</v>
      </c>
    </row>
    <row r="142" spans="6:6" x14ac:dyDescent="0.25">
      <c r="F142" t="s">
        <v>294</v>
      </c>
    </row>
    <row r="143" spans="6:6" x14ac:dyDescent="0.25">
      <c r="F143" t="s">
        <v>172</v>
      </c>
    </row>
    <row r="144" spans="6:6" x14ac:dyDescent="0.25">
      <c r="F144" t="s">
        <v>173</v>
      </c>
    </row>
    <row r="145" spans="6:6" x14ac:dyDescent="0.25">
      <c r="F145" t="s">
        <v>251</v>
      </c>
    </row>
    <row r="146" spans="6:6" x14ac:dyDescent="0.25">
      <c r="F146" t="s">
        <v>246</v>
      </c>
    </row>
    <row r="147" spans="6:6" x14ac:dyDescent="0.25">
      <c r="F147" t="s">
        <v>183</v>
      </c>
    </row>
    <row r="148" spans="6:6" x14ac:dyDescent="0.25">
      <c r="F148" t="s">
        <v>254</v>
      </c>
    </row>
    <row r="149" spans="6:6" x14ac:dyDescent="0.25">
      <c r="F149" t="s">
        <v>249</v>
      </c>
    </row>
    <row r="150" spans="6:6" x14ac:dyDescent="0.25">
      <c r="F150" t="s">
        <v>258</v>
      </c>
    </row>
    <row r="151" spans="6:6" x14ac:dyDescent="0.25">
      <c r="F151" t="s">
        <v>193</v>
      </c>
    </row>
    <row r="152" spans="6:6" x14ac:dyDescent="0.25">
      <c r="F152" t="s">
        <v>319</v>
      </c>
    </row>
    <row r="153" spans="6:6" x14ac:dyDescent="0.25">
      <c r="F153" t="s">
        <v>248</v>
      </c>
    </row>
    <row r="154" spans="6:6" x14ac:dyDescent="0.25">
      <c r="F154" t="s">
        <v>189</v>
      </c>
    </row>
    <row r="155" spans="6:6" x14ac:dyDescent="0.25">
      <c r="F155" t="s">
        <v>317</v>
      </c>
    </row>
    <row r="156" spans="6:6" x14ac:dyDescent="0.25">
      <c r="F156" t="s">
        <v>190</v>
      </c>
    </row>
    <row r="157" spans="6:6" x14ac:dyDescent="0.25">
      <c r="F157" t="s">
        <v>318</v>
      </c>
    </row>
    <row r="158" spans="6:6" x14ac:dyDescent="0.25">
      <c r="F158" t="s">
        <v>247</v>
      </c>
    </row>
    <row r="159" spans="6:6" x14ac:dyDescent="0.25">
      <c r="F159" t="s">
        <v>176</v>
      </c>
    </row>
    <row r="160" spans="6:6" x14ac:dyDescent="0.25">
      <c r="F160" t="s">
        <v>256</v>
      </c>
    </row>
  </sheetData>
  <sortState ref="F36:F129">
    <sortCondition ref="F128"/>
  </sortState>
  <conditionalFormatting sqref="F2:F13 F15:F122 F124:F130">
    <cfRule type="duplicateValues" dxfId="2" priority="3"/>
  </conditionalFormatting>
  <conditionalFormatting sqref="F14">
    <cfRule type="duplicateValues" dxfId="1" priority="2"/>
  </conditionalFormatting>
  <conditionalFormatting sqref="F123">
    <cfRule type="duplicateValues" dxfId="0" priority="1"/>
  </conditionalFormatting>
  <hyperlinks>
    <hyperlink ref="F21" r:id="rId1" display="http://www.urosario.edu.co/Facultad-Jurisprudencia/Programa-de-Pregrado/Presentacion/"/>
    <hyperlink ref="F24" r:id="rId2" display="http://www.urosario.edu.co/Escuela-de-Administracion/Inicio/"/>
    <hyperlink ref="F25" r:id="rId3" display="http://www.urosario.edu.co/Escuela-de-Administracion/Inicio/"/>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Simulador</vt:lpstr>
      <vt:lpstr>CALCULAR</vt:lpstr>
      <vt:lpstr>Información</vt:lpstr>
      <vt:lpstr>CALCULAR!Área_de_impresión</vt:lpstr>
    </vt:vector>
  </TitlesOfParts>
  <Company>UROSARIO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Milena Castillo Amaya</dc:creator>
  <cp:lastModifiedBy>asesor casaur</cp:lastModifiedBy>
  <cp:lastPrinted>2019-10-31T16:56:53Z</cp:lastPrinted>
  <dcterms:created xsi:type="dcterms:W3CDTF">2016-08-29T12:26:51Z</dcterms:created>
  <dcterms:modified xsi:type="dcterms:W3CDTF">2022-06-16T12:47:08Z</dcterms:modified>
</cp:coreProperties>
</file>