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BACKUP PLANEACION FINANCIERA\ANYI\9. Proyecto - Página web PF\Evaluación de Proyectos\"/>
    </mc:Choice>
  </mc:AlternateContent>
  <xr:revisionPtr revIDLastSave="0" documentId="8_{7D2FE3AF-04CA-46C8-A603-368431E3CC98}" xr6:coauthVersionLast="47" xr6:coauthVersionMax="47" xr10:uidLastSave="{00000000-0000-0000-0000-000000000000}"/>
  <bookViews>
    <workbookView showSheetTabs="0" xWindow="-110" yWindow="-110" windowWidth="19420" windowHeight="11500" tabRatio="44" firstSheet="1" activeTab="2" xr2:uid="{00000000-000D-0000-FFFF-FFFF00000000}"/>
  </bookViews>
  <sheets>
    <sheet name="Hoja2" sheetId="4" state="hidden" r:id="rId1"/>
    <sheet name="Hoja1" sheetId="20" r:id="rId2"/>
    <sheet name="Ficha Resumen" sheetId="3" r:id="rId3"/>
    <sheet name="Personal" sheetId="11" r:id="rId4"/>
    <sheet name="Consultoría Especializada" sheetId="2" r:id="rId5"/>
    <sheet name="Materiales Bibliográfico" sheetId="12" r:id="rId6"/>
    <sheet name="Equipos" sheetId="5" r:id="rId7"/>
    <sheet name="Eventos Académicos" sheetId="6" r:id="rId8"/>
    <sheet name="Propiedad Intelectual" sheetId="13" r:id="rId9"/>
    <sheet name="Materiales e Insumos" sheetId="7" r:id="rId10"/>
    <sheet name="Publicaciones" sheetId="14" r:id="rId11"/>
    <sheet name="Registros y Certificaciones" sheetId="15" r:id="rId12"/>
    <sheet name="Salidas de campo" sheetId="16" r:id="rId13"/>
    <sheet name="Servicios técnicos" sheetId="17" r:id="rId14"/>
    <sheet name="Software" sheetId="19" r:id="rId15"/>
    <sheet name="Viajes" sheetId="8" r:id="rId16"/>
    <sheet name="Alquiler de espacios yo Instala" sheetId="21" r:id="rId17"/>
    <sheet name="Uso de espacios yo Instalacione" sheetId="23" r:id="rId18"/>
    <sheet name="Otros" sheetId="25" r:id="rId19"/>
    <sheet name="Formación PHD" sheetId="24" state="hidden" r:id="rId20"/>
  </sheets>
  <definedNames>
    <definedName name="_xlnm.Print_Area" localSheetId="1">Hoja1!$B$1:$Q$206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9" i="3" l="1"/>
  <c r="S9" i="3"/>
  <c r="BG26" i="3" l="1"/>
  <c r="AW26" i="3"/>
  <c r="F6" i="4" l="1"/>
  <c r="A10" i="3" l="1"/>
  <c r="A11" i="3" s="1"/>
  <c r="A12" i="3" s="1"/>
  <c r="A13" i="3" s="1"/>
  <c r="A14" i="3" s="1"/>
  <c r="A15" i="3" s="1"/>
  <c r="A16" i="3" s="1"/>
  <c r="M6" i="4"/>
  <c r="M7" i="4" s="1"/>
  <c r="M8" i="4" s="1"/>
  <c r="M9" i="4" s="1"/>
  <c r="M10" i="4" s="1"/>
  <c r="M11" i="4" s="1"/>
  <c r="M12" i="4" s="1"/>
  <c r="BO24" i="3" l="1"/>
  <c r="BJ24" i="3"/>
  <c r="BE24" i="3"/>
  <c r="AZ24" i="3"/>
  <c r="AP24" i="3"/>
  <c r="AU24" i="3"/>
  <c r="BC41" i="3" l="1"/>
  <c r="BG41" i="3"/>
  <c r="BJ41" i="3"/>
  <c r="AU41" i="3"/>
  <c r="BR41" i="3"/>
  <c r="BM41" i="3"/>
  <c r="BK41" i="3"/>
  <c r="AW41" i="3"/>
  <c r="AV41" i="3"/>
  <c r="BE41" i="3"/>
  <c r="AX41" i="3"/>
  <c r="BF41" i="3"/>
  <c r="BA41" i="3"/>
  <c r="BH41" i="3"/>
  <c r="AZ41" i="3"/>
  <c r="BB41" i="3"/>
  <c r="BL41" i="3"/>
  <c r="BO41" i="3"/>
  <c r="BP41" i="3"/>
  <c r="BQ41" i="3"/>
  <c r="BR26" i="3"/>
  <c r="BQ26" i="3"/>
  <c r="BM26" i="3"/>
  <c r="BL26" i="3"/>
  <c r="BH26" i="3"/>
  <c r="BC26" i="3"/>
  <c r="BB26" i="3"/>
  <c r="AX26" i="3"/>
  <c r="AF24" i="3"/>
  <c r="AT40" i="11" l="1"/>
  <c r="AT39" i="11"/>
  <c r="AT38" i="11"/>
  <c r="AT37" i="11"/>
  <c r="AT36" i="11"/>
  <c r="AT35" i="11"/>
  <c r="AT34" i="11"/>
  <c r="AT33" i="11"/>
  <c r="AT32" i="11"/>
  <c r="AT31" i="11"/>
  <c r="AT30" i="11"/>
  <c r="AT29" i="11"/>
  <c r="AT28" i="11"/>
  <c r="AT27" i="11"/>
  <c r="AT26" i="11"/>
  <c r="AT25" i="11"/>
  <c r="AT24" i="11"/>
  <c r="AT23" i="11"/>
  <c r="AT22" i="11"/>
  <c r="AT21" i="11"/>
  <c r="AT20" i="11"/>
  <c r="AT19" i="11"/>
  <c r="AT18" i="11"/>
  <c r="AT17" i="11"/>
  <c r="AT16" i="11"/>
  <c r="AT15" i="11"/>
  <c r="AT14" i="11"/>
  <c r="AT13" i="11"/>
  <c r="AT12" i="11"/>
  <c r="AT11" i="11"/>
  <c r="AT10" i="11"/>
  <c r="AT9" i="11"/>
  <c r="AL40" i="11"/>
  <c r="AL39" i="11"/>
  <c r="AL38" i="11"/>
  <c r="AL37" i="11"/>
  <c r="AL36" i="11"/>
  <c r="AL35" i="11"/>
  <c r="AL34" i="11"/>
  <c r="AL33" i="11"/>
  <c r="AL32" i="11"/>
  <c r="AL31" i="11"/>
  <c r="AL30" i="11"/>
  <c r="AL29" i="11"/>
  <c r="AL28" i="11"/>
  <c r="AL27" i="11"/>
  <c r="AL26" i="11"/>
  <c r="AL25" i="11"/>
  <c r="AL24" i="11"/>
  <c r="AL23" i="11"/>
  <c r="AL22" i="11"/>
  <c r="AL21" i="11"/>
  <c r="AL20" i="11"/>
  <c r="AL19" i="11"/>
  <c r="AL18" i="11"/>
  <c r="AL17" i="11"/>
  <c r="AL16" i="11"/>
  <c r="AL15" i="11"/>
  <c r="AL14" i="11"/>
  <c r="AL13" i="11"/>
  <c r="AL12" i="11"/>
  <c r="AL11" i="11"/>
  <c r="AL10" i="11"/>
  <c r="AL9" i="11"/>
  <c r="AD40" i="11"/>
  <c r="AD39" i="11"/>
  <c r="AD38" i="11"/>
  <c r="AD37" i="11"/>
  <c r="AD36" i="11"/>
  <c r="AD35" i="11"/>
  <c r="AD34" i="11"/>
  <c r="AD33" i="11"/>
  <c r="AD32" i="11"/>
  <c r="AD31" i="11"/>
  <c r="AD30" i="11"/>
  <c r="AD29" i="11"/>
  <c r="AD28" i="11"/>
  <c r="AD27" i="11"/>
  <c r="AD26" i="11"/>
  <c r="AD25" i="11"/>
  <c r="AD24" i="11"/>
  <c r="AD23" i="11"/>
  <c r="AD22" i="11"/>
  <c r="AD21" i="11"/>
  <c r="AD20" i="11"/>
  <c r="AD19" i="11"/>
  <c r="AD18" i="11"/>
  <c r="AD17" i="11"/>
  <c r="AD16" i="11"/>
  <c r="AD15" i="11"/>
  <c r="AD14" i="11"/>
  <c r="AD13" i="11"/>
  <c r="AD12" i="11"/>
  <c r="AD11" i="11"/>
  <c r="AD10" i="11"/>
  <c r="AD9" i="11"/>
  <c r="V40" i="11"/>
  <c r="V39" i="11"/>
  <c r="V38" i="11"/>
  <c r="V37" i="11"/>
  <c r="V36" i="11"/>
  <c r="V35" i="11"/>
  <c r="V34" i="11"/>
  <c r="V33" i="11"/>
  <c r="V32" i="11"/>
  <c r="V31" i="11"/>
  <c r="V30" i="11"/>
  <c r="V29" i="11"/>
  <c r="V28" i="11"/>
  <c r="V27" i="11"/>
  <c r="V26" i="11"/>
  <c r="V25" i="11"/>
  <c r="V24" i="11"/>
  <c r="V23" i="11"/>
  <c r="V22" i="11"/>
  <c r="V21" i="11"/>
  <c r="V20" i="11"/>
  <c r="V19" i="11"/>
  <c r="V18" i="11"/>
  <c r="V17" i="11"/>
  <c r="V16" i="11"/>
  <c r="V15" i="11"/>
  <c r="V14" i="11"/>
  <c r="V13" i="11"/>
  <c r="V12" i="11"/>
  <c r="V11" i="11"/>
  <c r="V10" i="11"/>
  <c r="V9"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B24" i="3" l="1"/>
  <c r="E1" i="4" l="1"/>
  <c r="F1" i="4" s="1"/>
  <c r="AZ36" i="3" l="1"/>
  <c r="BA38" i="3"/>
  <c r="AZ33" i="3"/>
  <c r="BF40" i="3"/>
  <c r="BF43" i="3"/>
  <c r="BF44" i="3"/>
  <c r="BF28" i="3"/>
  <c r="BK39" i="3"/>
  <c r="BK42" i="3"/>
  <c r="BJ44" i="3"/>
  <c r="BK30" i="3"/>
  <c r="AU43" i="3"/>
  <c r="AU40" i="3"/>
  <c r="AV33" i="3"/>
  <c r="AV29" i="3"/>
  <c r="BP43" i="3"/>
  <c r="BP40" i="3"/>
  <c r="BP33" i="3"/>
  <c r="BP29" i="3"/>
  <c r="BA42" i="3"/>
  <c r="BA44" i="3"/>
  <c r="AZ43" i="3"/>
  <c r="BA29" i="3"/>
  <c r="BF36" i="3"/>
  <c r="BF38" i="3"/>
  <c r="BE44" i="3"/>
  <c r="BE28" i="3"/>
  <c r="BK34" i="3"/>
  <c r="BK37" i="3"/>
  <c r="BK33" i="3"/>
  <c r="BJ29" i="3"/>
  <c r="AU38" i="3"/>
  <c r="AU36" i="3"/>
  <c r="AV32" i="3"/>
  <c r="AV28" i="3"/>
  <c r="BP38" i="3"/>
  <c r="BP36" i="3"/>
  <c r="BO31" i="3"/>
  <c r="BO29" i="3"/>
  <c r="BA37" i="3"/>
  <c r="BA39" i="3"/>
  <c r="AZ38" i="3"/>
  <c r="AZ29" i="3"/>
  <c r="BE40" i="3"/>
  <c r="BE43" i="3"/>
  <c r="BF31" i="3"/>
  <c r="BF29" i="3"/>
  <c r="BJ39" i="3"/>
  <c r="BJ42" i="3"/>
  <c r="BJ33" i="3"/>
  <c r="BK28" i="3"/>
  <c r="AV42" i="3"/>
  <c r="AV44" i="3"/>
  <c r="AU33" i="3"/>
  <c r="AU29" i="3"/>
  <c r="BO43" i="3"/>
  <c r="BO40" i="3"/>
  <c r="BO33" i="3"/>
  <c r="BP28" i="3"/>
  <c r="AZ42" i="3"/>
  <c r="BA34" i="3"/>
  <c r="BA32" i="3"/>
  <c r="BA28" i="3"/>
  <c r="BE36" i="3"/>
  <c r="BE38" i="3"/>
  <c r="BF32" i="3"/>
  <c r="BE29" i="3"/>
  <c r="BJ34" i="3"/>
  <c r="BJ37" i="3"/>
  <c r="BK32" i="3"/>
  <c r="BJ28" i="3"/>
  <c r="AV37" i="3"/>
  <c r="AV39" i="3"/>
  <c r="AU32" i="3"/>
  <c r="AW28" i="3"/>
  <c r="BO38" i="3"/>
  <c r="BO36" i="3"/>
  <c r="BP32" i="3"/>
  <c r="BO28" i="3"/>
  <c r="AU37" i="3"/>
  <c r="BP37" i="3"/>
  <c r="BP34" i="3"/>
  <c r="BP31" i="3"/>
  <c r="AZ37" i="3"/>
  <c r="AZ44" i="3"/>
  <c r="BA31" i="3"/>
  <c r="AZ28" i="3"/>
  <c r="BF39" i="3"/>
  <c r="BF42" i="3"/>
  <c r="BE31" i="3"/>
  <c r="BF30" i="3"/>
  <c r="BK43" i="3"/>
  <c r="BK40" i="3"/>
  <c r="BJ32" i="3"/>
  <c r="BK29" i="3"/>
  <c r="AU42" i="3"/>
  <c r="AV34" i="3"/>
  <c r="AU31" i="3"/>
  <c r="AU28" i="3"/>
  <c r="BP42" i="3"/>
  <c r="BP39" i="3"/>
  <c r="BO32" i="3"/>
  <c r="AU44" i="3"/>
  <c r="AV31" i="3"/>
  <c r="BA40" i="3"/>
  <c r="AZ39" i="3"/>
  <c r="AZ32" i="3"/>
  <c r="AZ30" i="3"/>
  <c r="BF34" i="3"/>
  <c r="BF37" i="3"/>
  <c r="BE32" i="3"/>
  <c r="BE30" i="3"/>
  <c r="BK38" i="3"/>
  <c r="BK36" i="3"/>
  <c r="BK31" i="3"/>
  <c r="BA36" i="3"/>
  <c r="AZ34" i="3"/>
  <c r="AZ31" i="3"/>
  <c r="BA30" i="3"/>
  <c r="BE39" i="3"/>
  <c r="BE42" i="3"/>
  <c r="BF33" i="3"/>
  <c r="BJ43" i="3"/>
  <c r="BJ40" i="3"/>
  <c r="BJ31" i="3"/>
  <c r="AV43" i="3"/>
  <c r="AV40" i="3"/>
  <c r="AU39" i="3"/>
  <c r="AV30" i="3"/>
  <c r="BP44" i="3"/>
  <c r="BO42" i="3"/>
  <c r="BO39" i="3"/>
  <c r="BP30" i="3"/>
  <c r="AZ40" i="3"/>
  <c r="BA43" i="3"/>
  <c r="BA33" i="3"/>
  <c r="BE34" i="3"/>
  <c r="BE37" i="3"/>
  <c r="BE33" i="3"/>
  <c r="BK44" i="3"/>
  <c r="BJ38" i="3"/>
  <c r="BJ36" i="3"/>
  <c r="BJ30" i="3"/>
  <c r="AV38" i="3"/>
  <c r="AV36" i="3"/>
  <c r="AU34" i="3"/>
  <c r="AU30" i="3"/>
  <c r="BO44" i="3"/>
  <c r="BO37" i="3"/>
  <c r="BO34" i="3"/>
  <c r="BO30" i="3"/>
  <c r="BP35" i="3"/>
  <c r="BL44" i="3"/>
  <c r="BL42" i="3"/>
  <c r="BL40" i="3"/>
  <c r="BL38" i="3"/>
  <c r="BL36" i="3"/>
  <c r="BL34" i="3"/>
  <c r="BL32" i="3"/>
  <c r="BL30" i="3"/>
  <c r="BL28" i="3"/>
  <c r="BH39" i="3"/>
  <c r="BH37" i="3"/>
  <c r="BH35" i="3"/>
  <c r="BH33" i="3"/>
  <c r="BH31" i="3"/>
  <c r="BH29" i="3"/>
  <c r="AZ35" i="3"/>
  <c r="AX44" i="3"/>
  <c r="AX42" i="3"/>
  <c r="AX40" i="3"/>
  <c r="AX29" i="3"/>
  <c r="AW33" i="3"/>
  <c r="AW30" i="3"/>
  <c r="BO35" i="3"/>
  <c r="BH43" i="3"/>
  <c r="BG39" i="3"/>
  <c r="BG37" i="3"/>
  <c r="BG35" i="3"/>
  <c r="BG33" i="3"/>
  <c r="BG31" i="3"/>
  <c r="BG29" i="3"/>
  <c r="BC44" i="3"/>
  <c r="BC42" i="3"/>
  <c r="BC40" i="3"/>
  <c r="BC38" i="3"/>
  <c r="BC36" i="3"/>
  <c r="BC34" i="3"/>
  <c r="BC32" i="3"/>
  <c r="BC30" i="3"/>
  <c r="BC28" i="3"/>
  <c r="AW44" i="3"/>
  <c r="AW42" i="3"/>
  <c r="AW40" i="3"/>
  <c r="BB40" i="3"/>
  <c r="BB36" i="3"/>
  <c r="BB32" i="3"/>
  <c r="BB30" i="3"/>
  <c r="AX35" i="3"/>
  <c r="AX31" i="3"/>
  <c r="AW35" i="3"/>
  <c r="BM28" i="3"/>
  <c r="BR44" i="3"/>
  <c r="BR42" i="3"/>
  <c r="BR40" i="3"/>
  <c r="BR38" i="3"/>
  <c r="BR36" i="3"/>
  <c r="BR34" i="3"/>
  <c r="BR32" i="3"/>
  <c r="BR30" i="3"/>
  <c r="BR28" i="3"/>
  <c r="BG43" i="3"/>
  <c r="BF35" i="3"/>
  <c r="BB44" i="3"/>
  <c r="BB42" i="3"/>
  <c r="BB38" i="3"/>
  <c r="BB34" i="3"/>
  <c r="BB28" i="3"/>
  <c r="AX37" i="3"/>
  <c r="AX33" i="3"/>
  <c r="AW37" i="3"/>
  <c r="AW31" i="3"/>
  <c r="AW29" i="3"/>
  <c r="AW38" i="3"/>
  <c r="BQ44" i="3"/>
  <c r="BQ42" i="3"/>
  <c r="BQ40" i="3"/>
  <c r="BQ38" i="3"/>
  <c r="BQ36" i="3"/>
  <c r="BQ34" i="3"/>
  <c r="BQ32" i="3"/>
  <c r="BQ30" i="3"/>
  <c r="BQ28" i="3"/>
  <c r="BM43" i="3"/>
  <c r="BM39" i="3"/>
  <c r="BM37" i="3"/>
  <c r="BM35" i="3"/>
  <c r="BM33" i="3"/>
  <c r="BM31" i="3"/>
  <c r="BM29" i="3"/>
  <c r="BE35" i="3"/>
  <c r="AX39" i="3"/>
  <c r="BA35" i="3"/>
  <c r="AW36" i="3"/>
  <c r="BL43" i="3"/>
  <c r="BL39" i="3"/>
  <c r="BL37" i="3"/>
  <c r="BL35" i="3"/>
  <c r="BL33" i="3"/>
  <c r="BL31" i="3"/>
  <c r="BL29" i="3"/>
  <c r="BG42" i="3"/>
  <c r="BH40" i="3"/>
  <c r="BH38" i="3"/>
  <c r="BH36" i="3"/>
  <c r="BH34" i="3"/>
  <c r="BH32" i="3"/>
  <c r="BH30" i="3"/>
  <c r="BH28" i="3"/>
  <c r="AX43" i="3"/>
  <c r="AW39" i="3"/>
  <c r="AV35" i="3"/>
  <c r="BC29" i="3"/>
  <c r="AU35" i="3"/>
  <c r="AX28" i="3"/>
  <c r="BQ37" i="3"/>
  <c r="BQ33" i="3"/>
  <c r="BM44" i="3"/>
  <c r="BM38" i="3"/>
  <c r="BM32" i="3"/>
  <c r="AW34" i="3"/>
  <c r="BK35" i="3"/>
  <c r="BH44" i="3"/>
  <c r="BH42" i="3"/>
  <c r="BG40" i="3"/>
  <c r="BG38" i="3"/>
  <c r="BG36" i="3"/>
  <c r="BG34" i="3"/>
  <c r="BG32" i="3"/>
  <c r="BG30" i="3"/>
  <c r="BG28" i="3"/>
  <c r="BC43" i="3"/>
  <c r="BC39" i="3"/>
  <c r="BC37" i="3"/>
  <c r="BC35" i="3"/>
  <c r="BC33" i="3"/>
  <c r="BC31" i="3"/>
  <c r="AW43" i="3"/>
  <c r="AX30" i="3"/>
  <c r="BQ39" i="3"/>
  <c r="BQ31" i="3"/>
  <c r="BQ29" i="3"/>
  <c r="BM40" i="3"/>
  <c r="BM34" i="3"/>
  <c r="AW32" i="3"/>
  <c r="BR43" i="3"/>
  <c r="BR39" i="3"/>
  <c r="BR37" i="3"/>
  <c r="BR35" i="3"/>
  <c r="BR33" i="3"/>
  <c r="BR31" i="3"/>
  <c r="BR29" i="3"/>
  <c r="BJ35" i="3"/>
  <c r="BG44" i="3"/>
  <c r="BB43" i="3"/>
  <c r="BB39" i="3"/>
  <c r="BB37" i="3"/>
  <c r="BB35" i="3"/>
  <c r="BB33" i="3"/>
  <c r="BB31" i="3"/>
  <c r="BB29" i="3"/>
  <c r="AX38" i="3"/>
  <c r="AX36" i="3"/>
  <c r="AX34" i="3"/>
  <c r="AX32" i="3"/>
  <c r="BQ43" i="3"/>
  <c r="BQ35" i="3"/>
  <c r="BM42" i="3"/>
  <c r="BM36" i="3"/>
  <c r="BM30" i="3"/>
  <c r="AP31" i="3"/>
  <c r="J31" i="3"/>
  <c r="L44" i="3"/>
  <c r="H44" i="3"/>
  <c r="J44" i="3"/>
  <c r="F30" i="3"/>
  <c r="L34" i="3"/>
  <c r="F37" i="3"/>
  <c r="H29" i="3"/>
  <c r="D44" i="3"/>
  <c r="D35" i="3"/>
  <c r="D30" i="3"/>
  <c r="D42" i="3"/>
  <c r="D33" i="3"/>
  <c r="D40" i="3"/>
  <c r="D36" i="3"/>
  <c r="D43" i="3"/>
  <c r="D38" i="3"/>
  <c r="D34" i="3"/>
  <c r="D29" i="3"/>
  <c r="D37" i="3"/>
  <c r="D32" i="3"/>
  <c r="H37" i="3"/>
  <c r="AF29" i="3"/>
  <c r="AG29" i="3"/>
  <c r="AH29" i="3"/>
  <c r="AI29" i="3"/>
  <c r="F31" i="3"/>
  <c r="F38" i="3"/>
  <c r="H30" i="3"/>
  <c r="H43" i="3"/>
  <c r="L43" i="3"/>
  <c r="AF33" i="3"/>
  <c r="AG33" i="3"/>
  <c r="AH33" i="3"/>
  <c r="AI33" i="3"/>
  <c r="F33" i="3"/>
  <c r="H33" i="3"/>
  <c r="J34" i="3"/>
  <c r="AF37" i="3"/>
  <c r="AG37" i="3"/>
  <c r="AH37" i="3"/>
  <c r="AI37" i="3"/>
  <c r="L40" i="3"/>
  <c r="AI40" i="3"/>
  <c r="AI36" i="3"/>
  <c r="AI32" i="3"/>
  <c r="AI28" i="3"/>
  <c r="AH40" i="3"/>
  <c r="AH36" i="3"/>
  <c r="AH32" i="3"/>
  <c r="AH28" i="3"/>
  <c r="AG40" i="3"/>
  <c r="AG36" i="3"/>
  <c r="AG32" i="3"/>
  <c r="AG28" i="3"/>
  <c r="AF40" i="3"/>
  <c r="AF36" i="3"/>
  <c r="AF32" i="3"/>
  <c r="AF28" i="3"/>
  <c r="L42" i="3"/>
  <c r="L33" i="3"/>
  <c r="J42" i="3"/>
  <c r="J33" i="3"/>
  <c r="H42" i="3"/>
  <c r="AI44" i="3"/>
  <c r="AI39" i="3"/>
  <c r="AI35" i="3"/>
  <c r="AI31" i="3"/>
  <c r="AH44" i="3"/>
  <c r="AH39" i="3"/>
  <c r="AH35" i="3"/>
  <c r="AH31" i="3"/>
  <c r="AG44" i="3"/>
  <c r="AG39" i="3"/>
  <c r="AG35" i="3"/>
  <c r="AG31" i="3"/>
  <c r="AF44" i="3"/>
  <c r="AF39" i="3"/>
  <c r="AF35" i="3"/>
  <c r="AF31" i="3"/>
  <c r="L38" i="3"/>
  <c r="L30" i="3"/>
  <c r="J38" i="3"/>
  <c r="J30" i="3"/>
  <c r="H38" i="3"/>
  <c r="AI43" i="3"/>
  <c r="AI38" i="3"/>
  <c r="AI34" i="3"/>
  <c r="AI30" i="3"/>
  <c r="AH43" i="3"/>
  <c r="AH38" i="3"/>
  <c r="AH34" i="3"/>
  <c r="AH30" i="3"/>
  <c r="AG43" i="3"/>
  <c r="AG38" i="3"/>
  <c r="AG34" i="3"/>
  <c r="AG30" i="3"/>
  <c r="AF43" i="3"/>
  <c r="AF38" i="3"/>
  <c r="AF34" i="3"/>
  <c r="AF30" i="3"/>
  <c r="L37" i="3"/>
  <c r="L29" i="3"/>
  <c r="J37" i="3"/>
  <c r="J29" i="3"/>
  <c r="F42" i="3"/>
  <c r="F29" i="3"/>
  <c r="F34" i="3"/>
  <c r="F43" i="3"/>
  <c r="H34" i="3"/>
  <c r="J43" i="3"/>
  <c r="AF42" i="3"/>
  <c r="AG42" i="3"/>
  <c r="AH42" i="3"/>
  <c r="AI42" i="3"/>
  <c r="F35" i="3"/>
  <c r="F44" i="3"/>
  <c r="H31" i="3"/>
  <c r="H35" i="3"/>
  <c r="H39" i="3"/>
  <c r="J35" i="3"/>
  <c r="J39" i="3"/>
  <c r="L31" i="3"/>
  <c r="L39" i="3"/>
  <c r="F39" i="3"/>
  <c r="L35" i="3"/>
  <c r="F32" i="3"/>
  <c r="F36" i="3"/>
  <c r="F40" i="3"/>
  <c r="H32" i="3"/>
  <c r="H36" i="3"/>
  <c r="H40" i="3"/>
  <c r="J32" i="3"/>
  <c r="J36" i="3"/>
  <c r="J40" i="3"/>
  <c r="L32" i="3"/>
  <c r="L36" i="3"/>
  <c r="AZ40" i="11"/>
  <c r="AZ39" i="11"/>
  <c r="AZ38" i="11"/>
  <c r="AZ37" i="11"/>
  <c r="AZ36" i="11"/>
  <c r="AZ35" i="11"/>
  <c r="AZ34" i="11"/>
  <c r="AZ33" i="11"/>
  <c r="AZ32" i="11"/>
  <c r="AZ31" i="11"/>
  <c r="AZ30" i="11"/>
  <c r="AZ29" i="11"/>
  <c r="AZ28" i="11"/>
  <c r="AZ27" i="11"/>
  <c r="AZ26" i="11"/>
  <c r="AZ25" i="11"/>
  <c r="AZ24" i="11"/>
  <c r="AZ23" i="11"/>
  <c r="AZ22" i="11"/>
  <c r="AZ21" i="11"/>
  <c r="AZ20" i="11"/>
  <c r="AZ19" i="11"/>
  <c r="AZ18" i="11"/>
  <c r="AZ17" i="11"/>
  <c r="AZ16" i="11"/>
  <c r="AZ15" i="11"/>
  <c r="AZ14" i="11"/>
  <c r="AZ13" i="11"/>
  <c r="AZ12" i="11"/>
  <c r="AZ11" i="11"/>
  <c r="AZ10" i="11"/>
  <c r="AZ9" i="11"/>
  <c r="BL49" i="3" l="1"/>
  <c r="BM49" i="3"/>
  <c r="BR49" i="3"/>
  <c r="BQ49" i="3"/>
  <c r="BP46" i="3"/>
  <c r="BP49" i="3" s="1"/>
  <c r="BO45" i="3"/>
  <c r="BK46" i="3"/>
  <c r="BK49" i="3" s="1"/>
  <c r="BJ45" i="3"/>
  <c r="BG49" i="3"/>
  <c r="BH49" i="3"/>
  <c r="BF46" i="3"/>
  <c r="BF49" i="3" s="1"/>
  <c r="BE45" i="3"/>
  <c r="BB49" i="3"/>
  <c r="BC49" i="3"/>
  <c r="BA46" i="3"/>
  <c r="BA49" i="3" s="1"/>
  <c r="AZ45" i="3"/>
  <c r="AV46" i="3"/>
  <c r="AU45" i="3"/>
  <c r="AW49" i="3"/>
  <c r="AX49" i="3"/>
  <c r="AQ6" i="11"/>
  <c r="L41" i="3"/>
  <c r="BB40" i="11"/>
  <c r="BB39" i="11"/>
  <c r="BB38" i="11"/>
  <c r="BB37" i="11"/>
  <c r="BB36" i="11"/>
  <c r="BB35" i="11"/>
  <c r="BB34" i="11"/>
  <c r="BB33" i="11"/>
  <c r="BB32" i="11"/>
  <c r="BB31" i="11"/>
  <c r="BB30" i="11"/>
  <c r="BB29" i="11"/>
  <c r="BB28" i="11"/>
  <c r="BB27" i="11"/>
  <c r="BB26" i="11"/>
  <c r="BB25" i="11"/>
  <c r="BB24" i="11"/>
  <c r="BB23" i="11"/>
  <c r="BB22" i="11"/>
  <c r="BB21" i="11"/>
  <c r="BB20" i="11"/>
  <c r="BB19" i="11"/>
  <c r="BB18" i="11"/>
  <c r="BB17" i="11"/>
  <c r="BB16" i="11"/>
  <c r="BB15" i="11"/>
  <c r="BB14" i="11"/>
  <c r="BB13" i="11"/>
  <c r="BB12" i="11"/>
  <c r="BB11" i="11"/>
  <c r="BB10" i="11"/>
  <c r="BB9" i="11"/>
  <c r="BA40" i="11"/>
  <c r="BA39" i="11"/>
  <c r="BA38" i="11"/>
  <c r="BA37" i="11"/>
  <c r="BA36" i="11"/>
  <c r="BA35" i="11"/>
  <c r="BA34" i="11"/>
  <c r="BA33" i="11"/>
  <c r="BA32" i="11"/>
  <c r="BA31" i="11"/>
  <c r="BA30" i="11"/>
  <c r="BA29" i="11"/>
  <c r="BA28" i="11"/>
  <c r="BA27" i="11"/>
  <c r="BA26" i="11"/>
  <c r="BA25" i="11"/>
  <c r="BA24" i="11"/>
  <c r="BA23" i="11"/>
  <c r="BA22" i="11"/>
  <c r="BA21" i="11"/>
  <c r="BA20" i="11"/>
  <c r="BA19" i="11"/>
  <c r="BA18" i="11"/>
  <c r="BA17" i="11"/>
  <c r="BA16" i="11"/>
  <c r="BA15" i="11"/>
  <c r="BA14" i="11"/>
  <c r="BA13" i="11"/>
  <c r="BA12" i="11"/>
  <c r="BA11" i="11"/>
  <c r="BA10" i="11"/>
  <c r="BA9" i="11"/>
  <c r="AU4" i="11"/>
  <c r="AM4" i="11"/>
  <c r="BO47" i="3" l="1"/>
  <c r="BO49" i="3" s="1"/>
  <c r="BJ47" i="3"/>
  <c r="BJ49" i="3" s="1"/>
  <c r="BE47" i="3"/>
  <c r="BE49" i="3" s="1"/>
  <c r="AZ47" i="3"/>
  <c r="AZ49" i="3" s="1"/>
  <c r="AU47" i="3"/>
  <c r="AU49" i="3" s="1"/>
  <c r="AV49" i="3"/>
  <c r="Q37" i="25"/>
  <c r="P37" i="25"/>
  <c r="O37" i="25"/>
  <c r="N37" i="25"/>
  <c r="K37" i="25"/>
  <c r="Q36" i="25"/>
  <c r="P36" i="25"/>
  <c r="O36" i="25"/>
  <c r="N36" i="25"/>
  <c r="K36" i="25"/>
  <c r="Q35" i="25"/>
  <c r="P35" i="25"/>
  <c r="O35" i="25"/>
  <c r="N35" i="25"/>
  <c r="K35" i="25"/>
  <c r="Q34" i="25"/>
  <c r="P34" i="25"/>
  <c r="O34" i="25"/>
  <c r="N34" i="25"/>
  <c r="K34" i="25"/>
  <c r="Q33" i="25"/>
  <c r="P33" i="25"/>
  <c r="O33" i="25"/>
  <c r="N33" i="25"/>
  <c r="K33" i="25"/>
  <c r="Q32" i="25"/>
  <c r="P32" i="25"/>
  <c r="O32" i="25"/>
  <c r="N32" i="25"/>
  <c r="K32" i="25"/>
  <c r="Q31" i="25"/>
  <c r="P31" i="25"/>
  <c r="O31" i="25"/>
  <c r="N31" i="25"/>
  <c r="K31" i="25"/>
  <c r="Q30" i="25"/>
  <c r="P30" i="25"/>
  <c r="O30" i="25"/>
  <c r="N30" i="25"/>
  <c r="K30" i="25"/>
  <c r="Q29" i="25"/>
  <c r="P29" i="25"/>
  <c r="O29" i="25"/>
  <c r="N29" i="25"/>
  <c r="K29" i="25"/>
  <c r="Q28" i="25"/>
  <c r="P28" i="25"/>
  <c r="O28" i="25"/>
  <c r="N28" i="25"/>
  <c r="K28" i="25"/>
  <c r="Q27" i="25"/>
  <c r="P27" i="25"/>
  <c r="O27" i="25"/>
  <c r="N27" i="25"/>
  <c r="K27" i="25"/>
  <c r="Q26" i="25"/>
  <c r="P26" i="25"/>
  <c r="O26" i="25"/>
  <c r="N26" i="25"/>
  <c r="K26" i="25"/>
  <c r="Q25" i="25"/>
  <c r="P25" i="25"/>
  <c r="O25" i="25"/>
  <c r="N25" i="25"/>
  <c r="K25" i="25"/>
  <c r="Q24" i="25"/>
  <c r="P24" i="25"/>
  <c r="O24" i="25"/>
  <c r="N24" i="25"/>
  <c r="K24" i="25"/>
  <c r="Q23" i="25"/>
  <c r="P23" i="25"/>
  <c r="O23" i="25"/>
  <c r="N23" i="25"/>
  <c r="K23" i="25"/>
  <c r="Q22" i="25"/>
  <c r="P22" i="25"/>
  <c r="O22" i="25"/>
  <c r="N22" i="25"/>
  <c r="K22" i="25"/>
  <c r="Q21" i="25"/>
  <c r="P21" i="25"/>
  <c r="O21" i="25"/>
  <c r="N21" i="25"/>
  <c r="K21" i="25"/>
  <c r="Q20" i="25"/>
  <c r="P20" i="25"/>
  <c r="O20" i="25"/>
  <c r="N20" i="25"/>
  <c r="K20" i="25"/>
  <c r="Q19" i="25"/>
  <c r="P19" i="25"/>
  <c r="O19" i="25"/>
  <c r="N19" i="25"/>
  <c r="K19" i="25"/>
  <c r="Q18" i="25"/>
  <c r="P18" i="25"/>
  <c r="O18" i="25"/>
  <c r="N18" i="25"/>
  <c r="K18" i="25"/>
  <c r="Q17" i="25"/>
  <c r="P17" i="25"/>
  <c r="O17" i="25"/>
  <c r="N17" i="25"/>
  <c r="K17" i="25"/>
  <c r="Q16" i="25"/>
  <c r="P16" i="25"/>
  <c r="O16" i="25"/>
  <c r="N16" i="25"/>
  <c r="K16" i="25"/>
  <c r="Q15" i="25"/>
  <c r="P15" i="25"/>
  <c r="O15" i="25"/>
  <c r="N15" i="25"/>
  <c r="K15" i="25"/>
  <c r="Q14" i="25"/>
  <c r="P14" i="25"/>
  <c r="O14" i="25"/>
  <c r="N14" i="25"/>
  <c r="K14" i="25"/>
  <c r="Q13" i="25"/>
  <c r="P13" i="25"/>
  <c r="O13" i="25"/>
  <c r="N13" i="25"/>
  <c r="K13" i="25"/>
  <c r="Q12" i="25"/>
  <c r="P12" i="25"/>
  <c r="O12" i="25"/>
  <c r="N12" i="25"/>
  <c r="K12" i="25"/>
  <c r="Q11" i="25"/>
  <c r="P11" i="25"/>
  <c r="O11" i="25"/>
  <c r="N11" i="25"/>
  <c r="K11" i="25"/>
  <c r="Q10" i="25"/>
  <c r="P10" i="25"/>
  <c r="O10" i="25"/>
  <c r="N10" i="25"/>
  <c r="K10" i="25"/>
  <c r="Q9" i="25"/>
  <c r="P9" i="25"/>
  <c r="O9" i="25"/>
  <c r="N9" i="25"/>
  <c r="K9" i="25"/>
  <c r="Q8" i="25"/>
  <c r="P8" i="25"/>
  <c r="O8" i="25"/>
  <c r="N8" i="25"/>
  <c r="K8" i="25"/>
  <c r="D3" i="25"/>
  <c r="N44" i="3" l="1"/>
  <c r="R13" i="25"/>
  <c r="R17" i="25"/>
  <c r="R9" i="25"/>
  <c r="R21" i="25"/>
  <c r="R25" i="25"/>
  <c r="R29" i="25"/>
  <c r="R33" i="25"/>
  <c r="R37" i="25"/>
  <c r="R10" i="25"/>
  <c r="R14" i="25"/>
  <c r="R18" i="25"/>
  <c r="R22" i="25"/>
  <c r="R26" i="25"/>
  <c r="R30" i="25"/>
  <c r="R34" i="25"/>
  <c r="R11" i="25"/>
  <c r="R15" i="25"/>
  <c r="R19" i="25"/>
  <c r="R23" i="25"/>
  <c r="R27" i="25"/>
  <c r="R31" i="25"/>
  <c r="R35" i="25"/>
  <c r="R8" i="25"/>
  <c r="R12" i="25"/>
  <c r="R16" i="25"/>
  <c r="R20" i="25"/>
  <c r="R24" i="25"/>
  <c r="R28" i="25"/>
  <c r="R32" i="25"/>
  <c r="R36" i="25"/>
  <c r="O38" i="25"/>
  <c r="Q44" i="3" s="1"/>
  <c r="Q38" i="25"/>
  <c r="S44" i="3" s="1"/>
  <c r="N38" i="25"/>
  <c r="P44" i="3" s="1"/>
  <c r="P38" i="25"/>
  <c r="R44" i="3" s="1"/>
  <c r="F3" i="4"/>
  <c r="R38" i="25" l="1"/>
  <c r="Q41" i="3" l="1"/>
  <c r="T38" i="24"/>
  <c r="S38" i="24"/>
  <c r="R38" i="24"/>
  <c r="Q38" i="24"/>
  <c r="T37" i="24"/>
  <c r="S37" i="24"/>
  <c r="R37" i="24"/>
  <c r="Q37" i="24"/>
  <c r="T36" i="24"/>
  <c r="S36" i="24"/>
  <c r="R36" i="24"/>
  <c r="Q36" i="24"/>
  <c r="T35" i="24"/>
  <c r="S35" i="24"/>
  <c r="R35" i="24"/>
  <c r="Q35" i="24"/>
  <c r="T34" i="24"/>
  <c r="S34" i="24"/>
  <c r="R34" i="24"/>
  <c r="Q34" i="24"/>
  <c r="T33" i="24"/>
  <c r="S33" i="24"/>
  <c r="R33" i="24"/>
  <c r="Q33" i="24"/>
  <c r="T32" i="24"/>
  <c r="S32" i="24"/>
  <c r="R32" i="24"/>
  <c r="Q32" i="24"/>
  <c r="T31" i="24"/>
  <c r="S31" i="24"/>
  <c r="R31" i="24"/>
  <c r="Q31" i="24"/>
  <c r="T30" i="24"/>
  <c r="S30" i="24"/>
  <c r="R30" i="24"/>
  <c r="Q30" i="24"/>
  <c r="T29" i="24"/>
  <c r="S29" i="24"/>
  <c r="R29" i="24"/>
  <c r="Q29" i="24"/>
  <c r="T28" i="24"/>
  <c r="S28" i="24"/>
  <c r="R28" i="24"/>
  <c r="Q28" i="24"/>
  <c r="T27" i="24"/>
  <c r="S27" i="24"/>
  <c r="R27" i="24"/>
  <c r="Q27" i="24"/>
  <c r="T26" i="24"/>
  <c r="S26" i="24"/>
  <c r="R26" i="24"/>
  <c r="Q26" i="24"/>
  <c r="T25" i="24"/>
  <c r="S25" i="24"/>
  <c r="R25" i="24"/>
  <c r="Q25" i="24"/>
  <c r="T24" i="24"/>
  <c r="S24" i="24"/>
  <c r="R24" i="24"/>
  <c r="Q24" i="24"/>
  <c r="T23" i="24"/>
  <c r="S23" i="24"/>
  <c r="R23" i="24"/>
  <c r="Q23" i="24"/>
  <c r="T22" i="24"/>
  <c r="S22" i="24"/>
  <c r="R22" i="24"/>
  <c r="Q22" i="24"/>
  <c r="T21" i="24"/>
  <c r="S21" i="24"/>
  <c r="R21" i="24"/>
  <c r="Q21" i="24"/>
  <c r="T20" i="24"/>
  <c r="S20" i="24"/>
  <c r="R20" i="24"/>
  <c r="Q20" i="24"/>
  <c r="T19" i="24"/>
  <c r="S19" i="24"/>
  <c r="R19" i="24"/>
  <c r="Q19" i="24"/>
  <c r="T18" i="24"/>
  <c r="S18" i="24"/>
  <c r="R18" i="24"/>
  <c r="Q18" i="24"/>
  <c r="T17" i="24"/>
  <c r="S17" i="24"/>
  <c r="R17" i="24"/>
  <c r="Q17" i="24"/>
  <c r="T16" i="24"/>
  <c r="S16" i="24"/>
  <c r="R16" i="24"/>
  <c r="Q16" i="24"/>
  <c r="T15" i="24"/>
  <c r="S15" i="24"/>
  <c r="R15" i="24"/>
  <c r="Q15" i="24"/>
  <c r="T14" i="24"/>
  <c r="S14" i="24"/>
  <c r="R14" i="24"/>
  <c r="Q14" i="24"/>
  <c r="T13" i="24"/>
  <c r="S13" i="24"/>
  <c r="R13" i="24"/>
  <c r="Q13" i="24"/>
  <c r="T12" i="24"/>
  <c r="S12" i="24"/>
  <c r="R12" i="24"/>
  <c r="Q12" i="24"/>
  <c r="T11" i="24"/>
  <c r="S11" i="24"/>
  <c r="R11" i="24"/>
  <c r="Q11" i="24"/>
  <c r="T10" i="24"/>
  <c r="S10" i="24"/>
  <c r="R10" i="24"/>
  <c r="Q10" i="24"/>
  <c r="R9" i="24"/>
  <c r="Q9" i="24"/>
  <c r="T9" i="24"/>
  <c r="S9" i="24"/>
  <c r="Q37" i="23"/>
  <c r="P37" i="23"/>
  <c r="O37" i="23"/>
  <c r="N37" i="23"/>
  <c r="Q36" i="23"/>
  <c r="P36" i="23"/>
  <c r="O36" i="23"/>
  <c r="N36" i="23"/>
  <c r="Q35" i="23"/>
  <c r="P35" i="23"/>
  <c r="O35" i="23"/>
  <c r="N35" i="23"/>
  <c r="Q34" i="23"/>
  <c r="P34" i="23"/>
  <c r="O34" i="23"/>
  <c r="N34" i="23"/>
  <c r="Q33" i="23"/>
  <c r="P33" i="23"/>
  <c r="O33" i="23"/>
  <c r="N33" i="23"/>
  <c r="Q32" i="23"/>
  <c r="P32" i="23"/>
  <c r="O32" i="23"/>
  <c r="N32" i="23"/>
  <c r="Q31" i="23"/>
  <c r="P31" i="23"/>
  <c r="O31" i="23"/>
  <c r="N31" i="23"/>
  <c r="Q30" i="23"/>
  <c r="P30" i="23"/>
  <c r="O30" i="23"/>
  <c r="N30" i="23"/>
  <c r="Q29" i="23"/>
  <c r="P29" i="23"/>
  <c r="O29" i="23"/>
  <c r="N29" i="23"/>
  <c r="Q28" i="23"/>
  <c r="P28" i="23"/>
  <c r="O28" i="23"/>
  <c r="N28" i="23"/>
  <c r="Q27" i="23"/>
  <c r="P27" i="23"/>
  <c r="O27" i="23"/>
  <c r="N27" i="23"/>
  <c r="Q26" i="23"/>
  <c r="P26" i="23"/>
  <c r="O26" i="23"/>
  <c r="N26" i="23"/>
  <c r="Q25" i="23"/>
  <c r="P25" i="23"/>
  <c r="O25" i="23"/>
  <c r="N25" i="23"/>
  <c r="Q24" i="23"/>
  <c r="P24" i="23"/>
  <c r="O24" i="23"/>
  <c r="N24" i="23"/>
  <c r="Q23" i="23"/>
  <c r="P23" i="23"/>
  <c r="O23" i="23"/>
  <c r="N23" i="23"/>
  <c r="Q22" i="23"/>
  <c r="P22" i="23"/>
  <c r="O22" i="23"/>
  <c r="N22" i="23"/>
  <c r="Q21" i="23"/>
  <c r="P21" i="23"/>
  <c r="O21" i="23"/>
  <c r="N21" i="23"/>
  <c r="Q20" i="23"/>
  <c r="P20" i="23"/>
  <c r="O20" i="23"/>
  <c r="N20" i="23"/>
  <c r="Q19" i="23"/>
  <c r="P19" i="23"/>
  <c r="O19" i="23"/>
  <c r="N19" i="23"/>
  <c r="Q18" i="23"/>
  <c r="P18" i="23"/>
  <c r="O18" i="23"/>
  <c r="N18" i="23"/>
  <c r="Q17" i="23"/>
  <c r="P17" i="23"/>
  <c r="O17" i="23"/>
  <c r="N17" i="23"/>
  <c r="Q16" i="23"/>
  <c r="P16" i="23"/>
  <c r="O16" i="23"/>
  <c r="N16" i="23"/>
  <c r="Q15" i="23"/>
  <c r="P15" i="23"/>
  <c r="O15" i="23"/>
  <c r="N15"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37" i="21"/>
  <c r="P37" i="21"/>
  <c r="O37" i="21"/>
  <c r="N37" i="21"/>
  <c r="Q36" i="21"/>
  <c r="P36" i="21"/>
  <c r="O36" i="21"/>
  <c r="N36" i="21"/>
  <c r="Q35" i="21"/>
  <c r="P35" i="21"/>
  <c r="O35" i="21"/>
  <c r="N35" i="21"/>
  <c r="Q34" i="21"/>
  <c r="P34" i="21"/>
  <c r="O34" i="21"/>
  <c r="N34" i="21"/>
  <c r="Q33" i="21"/>
  <c r="P33" i="21"/>
  <c r="O33" i="21"/>
  <c r="N33" i="21"/>
  <c r="Q32" i="21"/>
  <c r="P32" i="21"/>
  <c r="O32" i="21"/>
  <c r="N32" i="21"/>
  <c r="Q31" i="21"/>
  <c r="P31" i="21"/>
  <c r="O31" i="21"/>
  <c r="N31" i="21"/>
  <c r="Q30" i="21"/>
  <c r="P30" i="21"/>
  <c r="O30" i="21"/>
  <c r="N30" i="21"/>
  <c r="Q29" i="21"/>
  <c r="P29" i="21"/>
  <c r="O29" i="21"/>
  <c r="N29" i="21"/>
  <c r="Q28" i="21"/>
  <c r="P28" i="21"/>
  <c r="O28" i="21"/>
  <c r="N28" i="21"/>
  <c r="Q27" i="21"/>
  <c r="P27" i="21"/>
  <c r="O27" i="21"/>
  <c r="N27" i="21"/>
  <c r="Q26" i="21"/>
  <c r="P26" i="21"/>
  <c r="O26" i="21"/>
  <c r="N26" i="21"/>
  <c r="Q25" i="21"/>
  <c r="P25" i="21"/>
  <c r="O25" i="21"/>
  <c r="N25" i="21"/>
  <c r="Q24" i="21"/>
  <c r="P24" i="21"/>
  <c r="O24" i="21"/>
  <c r="N24" i="21"/>
  <c r="Q23" i="21"/>
  <c r="P23" i="21"/>
  <c r="O23" i="21"/>
  <c r="N23" i="21"/>
  <c r="Q22" i="21"/>
  <c r="P22" i="21"/>
  <c r="O22" i="21"/>
  <c r="N22" i="21"/>
  <c r="Q21" i="21"/>
  <c r="P21" i="21"/>
  <c r="O21" i="21"/>
  <c r="N21" i="21"/>
  <c r="Q20" i="21"/>
  <c r="P20" i="21"/>
  <c r="O20" i="21"/>
  <c r="N20" i="21"/>
  <c r="Q19" i="21"/>
  <c r="P19" i="21"/>
  <c r="O19" i="21"/>
  <c r="N19" i="21"/>
  <c r="Q18" i="21"/>
  <c r="P18" i="21"/>
  <c r="O18" i="21"/>
  <c r="N18" i="21"/>
  <c r="Q17" i="21"/>
  <c r="P17" i="21"/>
  <c r="O17" i="21"/>
  <c r="N17" i="21"/>
  <c r="Q16" i="21"/>
  <c r="P16" i="21"/>
  <c r="O16" i="21"/>
  <c r="N16" i="21"/>
  <c r="Q15" i="21"/>
  <c r="P15" i="21"/>
  <c r="O15" i="21"/>
  <c r="N15" i="21"/>
  <c r="Q14" i="21"/>
  <c r="P14" i="21"/>
  <c r="O14" i="21"/>
  <c r="N14" i="21"/>
  <c r="Q13" i="21"/>
  <c r="P13" i="21"/>
  <c r="O13" i="21"/>
  <c r="N13" i="21"/>
  <c r="Q12" i="21"/>
  <c r="P12" i="21"/>
  <c r="O12" i="21"/>
  <c r="N12" i="21"/>
  <c r="Q11" i="21"/>
  <c r="P11" i="21"/>
  <c r="O11" i="21"/>
  <c r="N11" i="21"/>
  <c r="Q10" i="21"/>
  <c r="P10" i="21"/>
  <c r="O10" i="21"/>
  <c r="N10" i="21"/>
  <c r="Q9" i="21"/>
  <c r="P9" i="21"/>
  <c r="O9" i="21"/>
  <c r="N9" i="21"/>
  <c r="Q8" i="21"/>
  <c r="P8" i="21"/>
  <c r="O8" i="21"/>
  <c r="N8" i="21"/>
  <c r="T38" i="8"/>
  <c r="S38" i="8"/>
  <c r="R38" i="8"/>
  <c r="Q38" i="8"/>
  <c r="T37" i="8"/>
  <c r="S37" i="8"/>
  <c r="R37" i="8"/>
  <c r="Q37" i="8"/>
  <c r="T36" i="8"/>
  <c r="S36" i="8"/>
  <c r="R36" i="8"/>
  <c r="Q36" i="8"/>
  <c r="T35" i="8"/>
  <c r="S35" i="8"/>
  <c r="R35" i="8"/>
  <c r="Q35" i="8"/>
  <c r="T34" i="8"/>
  <c r="S34" i="8"/>
  <c r="R34" i="8"/>
  <c r="Q34" i="8"/>
  <c r="T33" i="8"/>
  <c r="S33" i="8"/>
  <c r="R33" i="8"/>
  <c r="Q33" i="8"/>
  <c r="T32" i="8"/>
  <c r="S32" i="8"/>
  <c r="R32" i="8"/>
  <c r="Q32" i="8"/>
  <c r="T31" i="8"/>
  <c r="S31" i="8"/>
  <c r="R31" i="8"/>
  <c r="Q31" i="8"/>
  <c r="T30" i="8"/>
  <c r="S30" i="8"/>
  <c r="R30" i="8"/>
  <c r="Q30" i="8"/>
  <c r="T29" i="8"/>
  <c r="S29" i="8"/>
  <c r="R29" i="8"/>
  <c r="Q29" i="8"/>
  <c r="T28" i="8"/>
  <c r="S28" i="8"/>
  <c r="R28" i="8"/>
  <c r="Q28" i="8"/>
  <c r="T27" i="8"/>
  <c r="S27" i="8"/>
  <c r="R27" i="8"/>
  <c r="Q27" i="8"/>
  <c r="T26" i="8"/>
  <c r="S26" i="8"/>
  <c r="R26" i="8"/>
  <c r="Q26" i="8"/>
  <c r="T25" i="8"/>
  <c r="S25" i="8"/>
  <c r="R25" i="8"/>
  <c r="Q25" i="8"/>
  <c r="T24" i="8"/>
  <c r="S24" i="8"/>
  <c r="R24" i="8"/>
  <c r="Q24" i="8"/>
  <c r="T23" i="8"/>
  <c r="S23" i="8"/>
  <c r="R23" i="8"/>
  <c r="Q23" i="8"/>
  <c r="T22" i="8"/>
  <c r="S22" i="8"/>
  <c r="R22" i="8"/>
  <c r="Q22" i="8"/>
  <c r="T21" i="8"/>
  <c r="S21" i="8"/>
  <c r="R21" i="8"/>
  <c r="Q21" i="8"/>
  <c r="T20" i="8"/>
  <c r="S20" i="8"/>
  <c r="R20" i="8"/>
  <c r="Q20" i="8"/>
  <c r="T19" i="8"/>
  <c r="S19" i="8"/>
  <c r="R19" i="8"/>
  <c r="Q19" i="8"/>
  <c r="T18" i="8"/>
  <c r="S18" i="8"/>
  <c r="R18" i="8"/>
  <c r="Q18" i="8"/>
  <c r="T17" i="8"/>
  <c r="S17" i="8"/>
  <c r="R17" i="8"/>
  <c r="Q17" i="8"/>
  <c r="T16" i="8"/>
  <c r="S16" i="8"/>
  <c r="R16" i="8"/>
  <c r="Q16" i="8"/>
  <c r="T15" i="8"/>
  <c r="S15" i="8"/>
  <c r="R15" i="8"/>
  <c r="Q15" i="8"/>
  <c r="T14" i="8"/>
  <c r="S14" i="8"/>
  <c r="R14" i="8"/>
  <c r="Q14" i="8"/>
  <c r="T13" i="8"/>
  <c r="S13" i="8"/>
  <c r="R13" i="8"/>
  <c r="Q13" i="8"/>
  <c r="T12" i="8"/>
  <c r="S12" i="8"/>
  <c r="R12" i="8"/>
  <c r="Q12" i="8"/>
  <c r="T11" i="8"/>
  <c r="S11" i="8"/>
  <c r="R11" i="8"/>
  <c r="Q11" i="8"/>
  <c r="T10" i="8"/>
  <c r="S10" i="8"/>
  <c r="R10" i="8"/>
  <c r="Q10" i="8"/>
  <c r="T9" i="8"/>
  <c r="S9" i="8"/>
  <c r="R9" i="8"/>
  <c r="Q9" i="8"/>
  <c r="P38" i="19"/>
  <c r="O38" i="19"/>
  <c r="N38" i="19"/>
  <c r="M38" i="19"/>
  <c r="P37" i="19"/>
  <c r="O37" i="19"/>
  <c r="N37" i="19"/>
  <c r="M37" i="19"/>
  <c r="P36" i="19"/>
  <c r="O36" i="19"/>
  <c r="N36" i="19"/>
  <c r="M36" i="19"/>
  <c r="P35" i="19"/>
  <c r="O35" i="19"/>
  <c r="N35" i="19"/>
  <c r="M35" i="19"/>
  <c r="P34" i="19"/>
  <c r="O34" i="19"/>
  <c r="N34" i="19"/>
  <c r="M34" i="19"/>
  <c r="P33" i="19"/>
  <c r="O33" i="19"/>
  <c r="N33" i="19"/>
  <c r="M33" i="19"/>
  <c r="P32" i="19"/>
  <c r="O32" i="19"/>
  <c r="N32" i="19"/>
  <c r="M32" i="19"/>
  <c r="P31" i="19"/>
  <c r="O31" i="19"/>
  <c r="N31" i="19"/>
  <c r="M31" i="19"/>
  <c r="P30" i="19"/>
  <c r="O30" i="19"/>
  <c r="N30" i="19"/>
  <c r="M30" i="19"/>
  <c r="P29" i="19"/>
  <c r="O29" i="19"/>
  <c r="N29" i="19"/>
  <c r="M29" i="19"/>
  <c r="P28" i="19"/>
  <c r="O28" i="19"/>
  <c r="N28" i="19"/>
  <c r="M28" i="19"/>
  <c r="P27" i="19"/>
  <c r="O27" i="19"/>
  <c r="N27" i="19"/>
  <c r="M27" i="19"/>
  <c r="P26" i="19"/>
  <c r="O26" i="19"/>
  <c r="N26" i="19"/>
  <c r="M26" i="19"/>
  <c r="P25" i="19"/>
  <c r="O25" i="19"/>
  <c r="N25" i="19"/>
  <c r="M25" i="19"/>
  <c r="P24" i="19"/>
  <c r="O24" i="19"/>
  <c r="N24" i="19"/>
  <c r="M24" i="19"/>
  <c r="P23" i="19"/>
  <c r="O23" i="19"/>
  <c r="N23" i="19"/>
  <c r="M23" i="19"/>
  <c r="P22" i="19"/>
  <c r="O22" i="19"/>
  <c r="N22" i="19"/>
  <c r="M22" i="19"/>
  <c r="P21" i="19"/>
  <c r="O21" i="19"/>
  <c r="N21" i="19"/>
  <c r="M21" i="19"/>
  <c r="P20" i="19"/>
  <c r="O20" i="19"/>
  <c r="N20" i="19"/>
  <c r="M20" i="19"/>
  <c r="P19" i="19"/>
  <c r="O19" i="19"/>
  <c r="N19" i="19"/>
  <c r="M19" i="19"/>
  <c r="P18" i="19"/>
  <c r="O18" i="19"/>
  <c r="N18" i="19"/>
  <c r="M18" i="19"/>
  <c r="P17" i="19"/>
  <c r="O17" i="19"/>
  <c r="N17" i="19"/>
  <c r="M17" i="19"/>
  <c r="P16" i="19"/>
  <c r="O16" i="19"/>
  <c r="N16" i="19"/>
  <c r="M16" i="19"/>
  <c r="P15" i="19"/>
  <c r="O15" i="19"/>
  <c r="N15" i="19"/>
  <c r="M15" i="19"/>
  <c r="P14" i="19"/>
  <c r="O14" i="19"/>
  <c r="N14" i="19"/>
  <c r="M14" i="19"/>
  <c r="P13" i="19"/>
  <c r="O13" i="19"/>
  <c r="N13" i="19"/>
  <c r="M13" i="19"/>
  <c r="P12" i="19"/>
  <c r="O12" i="19"/>
  <c r="N12" i="19"/>
  <c r="M12" i="19"/>
  <c r="P11" i="19"/>
  <c r="O11" i="19"/>
  <c r="N11" i="19"/>
  <c r="M11" i="19"/>
  <c r="P10" i="19"/>
  <c r="O10" i="19"/>
  <c r="N10" i="19"/>
  <c r="M10" i="19"/>
  <c r="P9" i="19"/>
  <c r="O9" i="19"/>
  <c r="N9" i="19"/>
  <c r="O33" i="17"/>
  <c r="N33" i="17"/>
  <c r="M33" i="17"/>
  <c r="L33" i="17"/>
  <c r="O32" i="17"/>
  <c r="N32" i="17"/>
  <c r="M32" i="17"/>
  <c r="L32" i="17"/>
  <c r="O31" i="17"/>
  <c r="N31" i="17"/>
  <c r="M31" i="17"/>
  <c r="L31" i="17"/>
  <c r="O30" i="17"/>
  <c r="N30" i="17"/>
  <c r="M30" i="17"/>
  <c r="L30" i="17"/>
  <c r="O29" i="17"/>
  <c r="N29" i="17"/>
  <c r="M29" i="17"/>
  <c r="L29" i="17"/>
  <c r="O28" i="17"/>
  <c r="N28" i="17"/>
  <c r="M28" i="17"/>
  <c r="L28" i="17"/>
  <c r="O27" i="17"/>
  <c r="N27" i="17"/>
  <c r="M27" i="17"/>
  <c r="L27" i="17"/>
  <c r="O26" i="17"/>
  <c r="N26" i="17"/>
  <c r="M26" i="17"/>
  <c r="L26" i="17"/>
  <c r="O25" i="17"/>
  <c r="N25" i="17"/>
  <c r="M25" i="17"/>
  <c r="L25" i="17"/>
  <c r="O24" i="17"/>
  <c r="N24" i="17"/>
  <c r="M24" i="17"/>
  <c r="L24" i="17"/>
  <c r="O23" i="17"/>
  <c r="N23" i="17"/>
  <c r="M23" i="17"/>
  <c r="L23" i="17"/>
  <c r="O22" i="17"/>
  <c r="N22" i="17"/>
  <c r="M22" i="17"/>
  <c r="L22" i="17"/>
  <c r="O21" i="17"/>
  <c r="N21" i="17"/>
  <c r="M21" i="17"/>
  <c r="L21" i="17"/>
  <c r="O20" i="17"/>
  <c r="N20" i="17"/>
  <c r="M20" i="17"/>
  <c r="L20" i="17"/>
  <c r="O19" i="17"/>
  <c r="N19" i="17"/>
  <c r="M19" i="17"/>
  <c r="L19" i="17"/>
  <c r="O18" i="17"/>
  <c r="N18" i="17"/>
  <c r="M18" i="17"/>
  <c r="L18" i="17"/>
  <c r="O17" i="17"/>
  <c r="N17" i="17"/>
  <c r="M17" i="17"/>
  <c r="L17" i="17"/>
  <c r="O16" i="17"/>
  <c r="N16" i="17"/>
  <c r="M16" i="17"/>
  <c r="L16" i="17"/>
  <c r="O15" i="17"/>
  <c r="N15" i="17"/>
  <c r="M15" i="17"/>
  <c r="L15" i="17"/>
  <c r="O14" i="17"/>
  <c r="N14" i="17"/>
  <c r="M14" i="17"/>
  <c r="L14" i="17"/>
  <c r="O13" i="17"/>
  <c r="N13" i="17"/>
  <c r="M13" i="17"/>
  <c r="L13" i="17"/>
  <c r="O12" i="17"/>
  <c r="N12" i="17"/>
  <c r="M12" i="17"/>
  <c r="L12" i="17"/>
  <c r="O11" i="17"/>
  <c r="N11" i="17"/>
  <c r="M11" i="17"/>
  <c r="L11" i="17"/>
  <c r="O10" i="17"/>
  <c r="N10" i="17"/>
  <c r="M10" i="17"/>
  <c r="L10" i="17"/>
  <c r="O9" i="17"/>
  <c r="N9" i="17"/>
  <c r="M9" i="17"/>
  <c r="L9" i="17"/>
  <c r="Q38" i="16"/>
  <c r="P38" i="16"/>
  <c r="O38" i="16"/>
  <c r="N38" i="16"/>
  <c r="Q37" i="16"/>
  <c r="P37" i="16"/>
  <c r="O37" i="16"/>
  <c r="N37" i="16"/>
  <c r="Q36" i="16"/>
  <c r="P36" i="16"/>
  <c r="O36" i="16"/>
  <c r="N36" i="16"/>
  <c r="Q35" i="16"/>
  <c r="P35" i="16"/>
  <c r="O35" i="16"/>
  <c r="N35" i="16"/>
  <c r="Q34" i="16"/>
  <c r="P34" i="16"/>
  <c r="O34" i="16"/>
  <c r="N34" i="16"/>
  <c r="Q33" i="16"/>
  <c r="P33" i="16"/>
  <c r="O33" i="16"/>
  <c r="N33" i="16"/>
  <c r="Q32" i="16"/>
  <c r="P32" i="16"/>
  <c r="O32" i="16"/>
  <c r="N32" i="16"/>
  <c r="Q31" i="16"/>
  <c r="P31" i="16"/>
  <c r="O31" i="16"/>
  <c r="N31" i="16"/>
  <c r="Q30" i="16"/>
  <c r="P30" i="16"/>
  <c r="O30" i="16"/>
  <c r="N30" i="16"/>
  <c r="Q29" i="16"/>
  <c r="P29" i="16"/>
  <c r="O29" i="16"/>
  <c r="N29" i="16"/>
  <c r="Q28" i="16"/>
  <c r="P28" i="16"/>
  <c r="O28" i="16"/>
  <c r="N28" i="16"/>
  <c r="Q27" i="16"/>
  <c r="P27" i="16"/>
  <c r="O27" i="16"/>
  <c r="N27" i="16"/>
  <c r="Q26" i="16"/>
  <c r="P26" i="16"/>
  <c r="O26" i="16"/>
  <c r="N26" i="16"/>
  <c r="Q25" i="16"/>
  <c r="P25" i="16"/>
  <c r="O25" i="16"/>
  <c r="N25" i="16"/>
  <c r="Q24" i="16"/>
  <c r="P24" i="16"/>
  <c r="O24" i="16"/>
  <c r="N24" i="16"/>
  <c r="Q23" i="16"/>
  <c r="P23" i="16"/>
  <c r="O23" i="16"/>
  <c r="N23" i="16"/>
  <c r="Q22" i="16"/>
  <c r="P22" i="16"/>
  <c r="O22" i="16"/>
  <c r="N22" i="16"/>
  <c r="Q21" i="16"/>
  <c r="P21" i="16"/>
  <c r="O21" i="16"/>
  <c r="N21" i="16"/>
  <c r="Q20" i="16"/>
  <c r="P20" i="16"/>
  <c r="O20" i="16"/>
  <c r="N20" i="16"/>
  <c r="Q19" i="16"/>
  <c r="P19" i="16"/>
  <c r="O19" i="16"/>
  <c r="N19" i="16"/>
  <c r="Q18" i="16"/>
  <c r="P18" i="16"/>
  <c r="O18" i="16"/>
  <c r="N18" i="16"/>
  <c r="Q17" i="16"/>
  <c r="P17" i="16"/>
  <c r="O17" i="16"/>
  <c r="N17" i="16"/>
  <c r="Q16" i="16"/>
  <c r="P16" i="16"/>
  <c r="O16" i="16"/>
  <c r="N16" i="16"/>
  <c r="Q15" i="16"/>
  <c r="P15" i="16"/>
  <c r="O15" i="16"/>
  <c r="N15" i="16"/>
  <c r="Q14" i="16"/>
  <c r="P14" i="16"/>
  <c r="O14" i="16"/>
  <c r="N14" i="16"/>
  <c r="Q13" i="16"/>
  <c r="P13" i="16"/>
  <c r="O13" i="16"/>
  <c r="N13" i="16"/>
  <c r="Q12" i="16"/>
  <c r="P12" i="16"/>
  <c r="O12" i="16"/>
  <c r="N12" i="16"/>
  <c r="Q11" i="16"/>
  <c r="P11" i="16"/>
  <c r="O11" i="16"/>
  <c r="N11" i="16"/>
  <c r="Q10" i="16"/>
  <c r="P10" i="16"/>
  <c r="O10" i="16"/>
  <c r="N10" i="16"/>
  <c r="Q9" i="16"/>
  <c r="P9" i="16"/>
  <c r="O9" i="16"/>
  <c r="N9" i="16"/>
  <c r="Q38" i="15"/>
  <c r="P38" i="15"/>
  <c r="O38" i="15"/>
  <c r="N38" i="15"/>
  <c r="Q37" i="15"/>
  <c r="P37" i="15"/>
  <c r="O37" i="15"/>
  <c r="N37" i="15"/>
  <c r="Q36" i="15"/>
  <c r="P36" i="15"/>
  <c r="O36" i="15"/>
  <c r="N36" i="15"/>
  <c r="Q35" i="15"/>
  <c r="P35" i="15"/>
  <c r="O35" i="15"/>
  <c r="N35" i="15"/>
  <c r="Q34" i="15"/>
  <c r="P34" i="15"/>
  <c r="O34" i="15"/>
  <c r="N34" i="15"/>
  <c r="Q33" i="15"/>
  <c r="P33" i="15"/>
  <c r="O33" i="15"/>
  <c r="N33" i="15"/>
  <c r="Q32" i="15"/>
  <c r="P32" i="15"/>
  <c r="O32" i="15"/>
  <c r="N32" i="15"/>
  <c r="Q31" i="15"/>
  <c r="P31" i="15"/>
  <c r="O31" i="15"/>
  <c r="N31" i="15"/>
  <c r="Q30" i="15"/>
  <c r="P30" i="15"/>
  <c r="O30" i="15"/>
  <c r="N30" i="15"/>
  <c r="Q29" i="15"/>
  <c r="P29" i="15"/>
  <c r="O29" i="15"/>
  <c r="N29" i="15"/>
  <c r="Q28" i="15"/>
  <c r="P28" i="15"/>
  <c r="O28" i="15"/>
  <c r="N28" i="15"/>
  <c r="Q27" i="15"/>
  <c r="P27" i="15"/>
  <c r="O27" i="15"/>
  <c r="N27" i="15"/>
  <c r="Q26" i="15"/>
  <c r="P26" i="15"/>
  <c r="O26" i="15"/>
  <c r="N26" i="15"/>
  <c r="Q25" i="15"/>
  <c r="P25" i="15"/>
  <c r="O25" i="15"/>
  <c r="N25" i="15"/>
  <c r="Q24" i="15"/>
  <c r="P24" i="15"/>
  <c r="O24" i="15"/>
  <c r="N24" i="15"/>
  <c r="Q23" i="15"/>
  <c r="P23" i="15"/>
  <c r="O23" i="15"/>
  <c r="N23" i="15"/>
  <c r="Q22" i="15"/>
  <c r="P22" i="15"/>
  <c r="O22" i="15"/>
  <c r="N22" i="15"/>
  <c r="Q21" i="15"/>
  <c r="P21" i="15"/>
  <c r="O21" i="15"/>
  <c r="N21" i="15"/>
  <c r="Q20" i="15"/>
  <c r="P20" i="15"/>
  <c r="O20" i="15"/>
  <c r="N20" i="15"/>
  <c r="Q19" i="15"/>
  <c r="P19" i="15"/>
  <c r="O19" i="15"/>
  <c r="N19" i="15"/>
  <c r="Q18" i="15"/>
  <c r="P18" i="15"/>
  <c r="O18" i="15"/>
  <c r="N18" i="15"/>
  <c r="Q17" i="15"/>
  <c r="P17" i="15"/>
  <c r="O17" i="15"/>
  <c r="N17" i="15"/>
  <c r="Q16" i="15"/>
  <c r="P16" i="15"/>
  <c r="O16" i="15"/>
  <c r="N16" i="15"/>
  <c r="Q15" i="15"/>
  <c r="P15" i="15"/>
  <c r="O15" i="15"/>
  <c r="N15" i="15"/>
  <c r="Q14" i="15"/>
  <c r="P14" i="15"/>
  <c r="O14" i="15"/>
  <c r="N14" i="15"/>
  <c r="Q13" i="15"/>
  <c r="P13" i="15"/>
  <c r="O13" i="15"/>
  <c r="N13" i="15"/>
  <c r="Q12" i="15"/>
  <c r="P12" i="15"/>
  <c r="O12" i="15"/>
  <c r="N12" i="15"/>
  <c r="Q11" i="15"/>
  <c r="P11" i="15"/>
  <c r="O11" i="15"/>
  <c r="N11" i="15"/>
  <c r="Q10" i="15"/>
  <c r="P10" i="15"/>
  <c r="O10" i="15"/>
  <c r="N10" i="15"/>
  <c r="Q9" i="15"/>
  <c r="P9" i="15"/>
  <c r="O9" i="15"/>
  <c r="N9" i="15"/>
  <c r="Q38" i="14"/>
  <c r="P38" i="14"/>
  <c r="O38" i="14"/>
  <c r="N38" i="14"/>
  <c r="Q37" i="14"/>
  <c r="P37" i="14"/>
  <c r="O37" i="14"/>
  <c r="N37" i="14"/>
  <c r="Q36" i="14"/>
  <c r="P36" i="14"/>
  <c r="O36" i="14"/>
  <c r="N36" i="14"/>
  <c r="Q35" i="14"/>
  <c r="P35" i="14"/>
  <c r="O35" i="14"/>
  <c r="N35" i="14"/>
  <c r="Q34" i="14"/>
  <c r="P34" i="14"/>
  <c r="O34" i="14"/>
  <c r="N34" i="14"/>
  <c r="Q33" i="14"/>
  <c r="P33" i="14"/>
  <c r="O33" i="14"/>
  <c r="N33" i="14"/>
  <c r="Q32" i="14"/>
  <c r="P32" i="14"/>
  <c r="O32" i="14"/>
  <c r="N32" i="14"/>
  <c r="Q31" i="14"/>
  <c r="P31" i="14"/>
  <c r="O31" i="14"/>
  <c r="N31" i="14"/>
  <c r="Q30" i="14"/>
  <c r="P30" i="14"/>
  <c r="O30" i="14"/>
  <c r="N30" i="14"/>
  <c r="Q29" i="14"/>
  <c r="P29" i="14"/>
  <c r="O29" i="14"/>
  <c r="N29" i="14"/>
  <c r="Q28" i="14"/>
  <c r="P28" i="14"/>
  <c r="O28" i="14"/>
  <c r="N28" i="14"/>
  <c r="Q27" i="14"/>
  <c r="P27" i="14"/>
  <c r="O27" i="14"/>
  <c r="N27" i="14"/>
  <c r="Q26" i="14"/>
  <c r="P26" i="14"/>
  <c r="O26" i="14"/>
  <c r="N26" i="14"/>
  <c r="Q25" i="14"/>
  <c r="P25" i="14"/>
  <c r="O25" i="14"/>
  <c r="N25" i="14"/>
  <c r="Q24" i="14"/>
  <c r="P24" i="14"/>
  <c r="O24" i="14"/>
  <c r="N24" i="14"/>
  <c r="Q23" i="14"/>
  <c r="P23" i="14"/>
  <c r="O23" i="14"/>
  <c r="N23" i="14"/>
  <c r="Q22" i="14"/>
  <c r="P22" i="14"/>
  <c r="O22" i="14"/>
  <c r="N22" i="14"/>
  <c r="Q21" i="14"/>
  <c r="P21" i="14"/>
  <c r="O21" i="14"/>
  <c r="N21" i="14"/>
  <c r="Q20" i="14"/>
  <c r="P20" i="14"/>
  <c r="O20" i="14"/>
  <c r="N20" i="14"/>
  <c r="Q19" i="14"/>
  <c r="P19" i="14"/>
  <c r="O19" i="14"/>
  <c r="N19" i="14"/>
  <c r="Q18" i="14"/>
  <c r="P18" i="14"/>
  <c r="O18" i="14"/>
  <c r="N18" i="14"/>
  <c r="Q17" i="14"/>
  <c r="P17" i="14"/>
  <c r="O17" i="14"/>
  <c r="N17" i="14"/>
  <c r="Q16" i="14"/>
  <c r="P16" i="14"/>
  <c r="O16" i="14"/>
  <c r="N16" i="14"/>
  <c r="Q15" i="14"/>
  <c r="P15" i="14"/>
  <c r="O15" i="14"/>
  <c r="N15" i="14"/>
  <c r="Q14" i="14"/>
  <c r="P14" i="14"/>
  <c r="O14" i="14"/>
  <c r="N14" i="14"/>
  <c r="Q13" i="14"/>
  <c r="P13" i="14"/>
  <c r="O13" i="14"/>
  <c r="N13" i="14"/>
  <c r="Q12" i="14"/>
  <c r="P12" i="14"/>
  <c r="O12" i="14"/>
  <c r="N12" i="14"/>
  <c r="Q11" i="14"/>
  <c r="P11" i="14"/>
  <c r="O11" i="14"/>
  <c r="N11" i="14"/>
  <c r="Q10" i="14"/>
  <c r="P10" i="14"/>
  <c r="O10" i="14"/>
  <c r="N10" i="14"/>
  <c r="Q9" i="14"/>
  <c r="P9" i="14"/>
  <c r="O9" i="14"/>
  <c r="N9" i="14"/>
  <c r="Q108" i="7"/>
  <c r="P108" i="7"/>
  <c r="O108" i="7"/>
  <c r="N108" i="7"/>
  <c r="Q107" i="7"/>
  <c r="P107" i="7"/>
  <c r="O107" i="7"/>
  <c r="N107" i="7"/>
  <c r="Q106" i="7"/>
  <c r="P106" i="7"/>
  <c r="O106" i="7"/>
  <c r="N106" i="7"/>
  <c r="Q105" i="7"/>
  <c r="P105" i="7"/>
  <c r="O105" i="7"/>
  <c r="N105" i="7"/>
  <c r="Q104" i="7"/>
  <c r="P104" i="7"/>
  <c r="O104" i="7"/>
  <c r="N104" i="7"/>
  <c r="Q103" i="7"/>
  <c r="P103" i="7"/>
  <c r="O103" i="7"/>
  <c r="N103" i="7"/>
  <c r="Q102" i="7"/>
  <c r="P102" i="7"/>
  <c r="O102" i="7"/>
  <c r="N102" i="7"/>
  <c r="Q101" i="7"/>
  <c r="P101" i="7"/>
  <c r="O101" i="7"/>
  <c r="N101" i="7"/>
  <c r="Q100" i="7"/>
  <c r="P100" i="7"/>
  <c r="O100" i="7"/>
  <c r="N100" i="7"/>
  <c r="Q99" i="7"/>
  <c r="P99" i="7"/>
  <c r="O99" i="7"/>
  <c r="N99" i="7"/>
  <c r="Q98" i="7"/>
  <c r="P98" i="7"/>
  <c r="O98" i="7"/>
  <c r="N98" i="7"/>
  <c r="Q97" i="7"/>
  <c r="P97" i="7"/>
  <c r="O97" i="7"/>
  <c r="N97" i="7"/>
  <c r="Q96" i="7"/>
  <c r="P96" i="7"/>
  <c r="O96" i="7"/>
  <c r="N96" i="7"/>
  <c r="Q95" i="7"/>
  <c r="P95" i="7"/>
  <c r="O95" i="7"/>
  <c r="N95" i="7"/>
  <c r="Q94" i="7"/>
  <c r="P94" i="7"/>
  <c r="O94" i="7"/>
  <c r="N94" i="7"/>
  <c r="Q93" i="7"/>
  <c r="P93" i="7"/>
  <c r="O93" i="7"/>
  <c r="N93" i="7"/>
  <c r="Q92" i="7"/>
  <c r="P92" i="7"/>
  <c r="O92" i="7"/>
  <c r="N92" i="7"/>
  <c r="Q91" i="7"/>
  <c r="P91" i="7"/>
  <c r="O91" i="7"/>
  <c r="N91" i="7"/>
  <c r="Q90" i="7"/>
  <c r="P90" i="7"/>
  <c r="O90" i="7"/>
  <c r="N90" i="7"/>
  <c r="Q89" i="7"/>
  <c r="P89" i="7"/>
  <c r="O89" i="7"/>
  <c r="N89" i="7"/>
  <c r="Q88" i="7"/>
  <c r="P88" i="7"/>
  <c r="O88" i="7"/>
  <c r="N88" i="7"/>
  <c r="Q87" i="7"/>
  <c r="P87" i="7"/>
  <c r="O87" i="7"/>
  <c r="N87" i="7"/>
  <c r="Q86" i="7"/>
  <c r="P86" i="7"/>
  <c r="O86" i="7"/>
  <c r="N86" i="7"/>
  <c r="Q85" i="7"/>
  <c r="P85" i="7"/>
  <c r="O85" i="7"/>
  <c r="N85" i="7"/>
  <c r="Q84" i="7"/>
  <c r="P84" i="7"/>
  <c r="O84" i="7"/>
  <c r="N84" i="7"/>
  <c r="Q83" i="7"/>
  <c r="P83" i="7"/>
  <c r="O83" i="7"/>
  <c r="N83" i="7"/>
  <c r="Q82" i="7"/>
  <c r="P82" i="7"/>
  <c r="O82" i="7"/>
  <c r="N82" i="7"/>
  <c r="Q81" i="7"/>
  <c r="P81" i="7"/>
  <c r="O81" i="7"/>
  <c r="N81" i="7"/>
  <c r="Q80" i="7"/>
  <c r="P80" i="7"/>
  <c r="O80" i="7"/>
  <c r="N80" i="7"/>
  <c r="Q79" i="7"/>
  <c r="P79" i="7"/>
  <c r="O79" i="7"/>
  <c r="N79" i="7"/>
  <c r="Q78" i="7"/>
  <c r="P78" i="7"/>
  <c r="O78" i="7"/>
  <c r="N78" i="7"/>
  <c r="Q77" i="7"/>
  <c r="P77" i="7"/>
  <c r="O77" i="7"/>
  <c r="N77" i="7"/>
  <c r="Q76" i="7"/>
  <c r="P76" i="7"/>
  <c r="O76" i="7"/>
  <c r="N76" i="7"/>
  <c r="Q75" i="7"/>
  <c r="P75" i="7"/>
  <c r="O75" i="7"/>
  <c r="N75" i="7"/>
  <c r="Q74" i="7"/>
  <c r="P74" i="7"/>
  <c r="O74" i="7"/>
  <c r="N74" i="7"/>
  <c r="Q73" i="7"/>
  <c r="P73" i="7"/>
  <c r="O73" i="7"/>
  <c r="N73" i="7"/>
  <c r="Q72" i="7"/>
  <c r="P72" i="7"/>
  <c r="O72" i="7"/>
  <c r="N72" i="7"/>
  <c r="Q71" i="7"/>
  <c r="P71" i="7"/>
  <c r="O71" i="7"/>
  <c r="N71" i="7"/>
  <c r="Q70" i="7"/>
  <c r="P70" i="7"/>
  <c r="O70" i="7"/>
  <c r="N70" i="7"/>
  <c r="Q69" i="7"/>
  <c r="P69" i="7"/>
  <c r="O69" i="7"/>
  <c r="N69" i="7"/>
  <c r="Q68" i="7"/>
  <c r="P68" i="7"/>
  <c r="O68" i="7"/>
  <c r="N68" i="7"/>
  <c r="Q67" i="7"/>
  <c r="P67" i="7"/>
  <c r="O67" i="7"/>
  <c r="N67" i="7"/>
  <c r="Q66" i="7"/>
  <c r="P66" i="7"/>
  <c r="O66" i="7"/>
  <c r="N66" i="7"/>
  <c r="Q65" i="7"/>
  <c r="P65" i="7"/>
  <c r="O65" i="7"/>
  <c r="N65" i="7"/>
  <c r="Q64" i="7"/>
  <c r="P64" i="7"/>
  <c r="O64" i="7"/>
  <c r="N64" i="7"/>
  <c r="Q63" i="7"/>
  <c r="P63" i="7"/>
  <c r="O63" i="7"/>
  <c r="N63" i="7"/>
  <c r="Q62" i="7"/>
  <c r="P62" i="7"/>
  <c r="O62" i="7"/>
  <c r="N62" i="7"/>
  <c r="Q61" i="7"/>
  <c r="P61" i="7"/>
  <c r="O61" i="7"/>
  <c r="N61" i="7"/>
  <c r="Q60" i="7"/>
  <c r="P60" i="7"/>
  <c r="O60" i="7"/>
  <c r="N60" i="7"/>
  <c r="Q59" i="7"/>
  <c r="P59" i="7"/>
  <c r="O59" i="7"/>
  <c r="N59" i="7"/>
  <c r="Q58" i="7"/>
  <c r="P58" i="7"/>
  <c r="O58" i="7"/>
  <c r="N58" i="7"/>
  <c r="Q57" i="7"/>
  <c r="P57" i="7"/>
  <c r="O57" i="7"/>
  <c r="N57" i="7"/>
  <c r="Q56" i="7"/>
  <c r="P56" i="7"/>
  <c r="O56" i="7"/>
  <c r="N56" i="7"/>
  <c r="Q55" i="7"/>
  <c r="P55" i="7"/>
  <c r="O55" i="7"/>
  <c r="N55" i="7"/>
  <c r="Q54" i="7"/>
  <c r="P54" i="7"/>
  <c r="O54" i="7"/>
  <c r="N54" i="7"/>
  <c r="Q53" i="7"/>
  <c r="P53" i="7"/>
  <c r="O53" i="7"/>
  <c r="N53" i="7"/>
  <c r="Q52" i="7"/>
  <c r="P52" i="7"/>
  <c r="O52" i="7"/>
  <c r="N52" i="7"/>
  <c r="Q51" i="7"/>
  <c r="P51" i="7"/>
  <c r="O51" i="7"/>
  <c r="N51" i="7"/>
  <c r="Q50" i="7"/>
  <c r="P50" i="7"/>
  <c r="O50" i="7"/>
  <c r="N50" i="7"/>
  <c r="Q49" i="7"/>
  <c r="P49" i="7"/>
  <c r="O49" i="7"/>
  <c r="N49" i="7"/>
  <c r="Q48" i="7"/>
  <c r="P48" i="7"/>
  <c r="O48" i="7"/>
  <c r="N48" i="7"/>
  <c r="Q47" i="7"/>
  <c r="P47" i="7"/>
  <c r="O47" i="7"/>
  <c r="N47" i="7"/>
  <c r="Q46" i="7"/>
  <c r="P46" i="7"/>
  <c r="O46" i="7"/>
  <c r="N46" i="7"/>
  <c r="Q45" i="7"/>
  <c r="P45" i="7"/>
  <c r="O45" i="7"/>
  <c r="N45" i="7"/>
  <c r="Q44" i="7"/>
  <c r="P44" i="7"/>
  <c r="O44" i="7"/>
  <c r="N44" i="7"/>
  <c r="Q43" i="7"/>
  <c r="P43" i="7"/>
  <c r="O43" i="7"/>
  <c r="N43" i="7"/>
  <c r="Q42" i="7"/>
  <c r="P42" i="7"/>
  <c r="O42" i="7"/>
  <c r="N42" i="7"/>
  <c r="Q41" i="7"/>
  <c r="P41" i="7"/>
  <c r="O41" i="7"/>
  <c r="N41" i="7"/>
  <c r="Q40" i="7"/>
  <c r="P40" i="7"/>
  <c r="O40" i="7"/>
  <c r="N40" i="7"/>
  <c r="Q39" i="7"/>
  <c r="P39" i="7"/>
  <c r="O39" i="7"/>
  <c r="N39" i="7"/>
  <c r="Q38" i="7"/>
  <c r="P38" i="7"/>
  <c r="O38" i="7"/>
  <c r="N38" i="7"/>
  <c r="Q37" i="7"/>
  <c r="P37" i="7"/>
  <c r="O37" i="7"/>
  <c r="N37" i="7"/>
  <c r="Q36" i="7"/>
  <c r="P36" i="7"/>
  <c r="O36" i="7"/>
  <c r="N36" i="7"/>
  <c r="Q35" i="7"/>
  <c r="P35" i="7"/>
  <c r="O35" i="7"/>
  <c r="N35" i="7"/>
  <c r="Q34" i="7"/>
  <c r="P34" i="7"/>
  <c r="O34" i="7"/>
  <c r="N34" i="7"/>
  <c r="Q33" i="7"/>
  <c r="P33" i="7"/>
  <c r="O33" i="7"/>
  <c r="N33" i="7"/>
  <c r="Q32" i="7"/>
  <c r="P32" i="7"/>
  <c r="O32" i="7"/>
  <c r="N32" i="7"/>
  <c r="Q31" i="7"/>
  <c r="P31" i="7"/>
  <c r="O31" i="7"/>
  <c r="N31" i="7"/>
  <c r="Q30" i="7"/>
  <c r="P30" i="7"/>
  <c r="O30" i="7"/>
  <c r="N30" i="7"/>
  <c r="Q29" i="7"/>
  <c r="P29" i="7"/>
  <c r="O29" i="7"/>
  <c r="N29" i="7"/>
  <c r="Q28" i="7"/>
  <c r="P28" i="7"/>
  <c r="O28" i="7"/>
  <c r="N28" i="7"/>
  <c r="Q27" i="7"/>
  <c r="P27" i="7"/>
  <c r="O27" i="7"/>
  <c r="N27" i="7"/>
  <c r="Q26" i="7"/>
  <c r="P26" i="7"/>
  <c r="O26" i="7"/>
  <c r="N26" i="7"/>
  <c r="Q25" i="7"/>
  <c r="P25" i="7"/>
  <c r="O25" i="7"/>
  <c r="N25" i="7"/>
  <c r="Q24" i="7"/>
  <c r="P24" i="7"/>
  <c r="O24" i="7"/>
  <c r="N24" i="7"/>
  <c r="Q23" i="7"/>
  <c r="P23" i="7"/>
  <c r="O23" i="7"/>
  <c r="N23" i="7"/>
  <c r="Q22" i="7"/>
  <c r="P22" i="7"/>
  <c r="O22" i="7"/>
  <c r="N22" i="7"/>
  <c r="Q21" i="7"/>
  <c r="P21" i="7"/>
  <c r="O21" i="7"/>
  <c r="N21" i="7"/>
  <c r="Q20" i="7"/>
  <c r="P20" i="7"/>
  <c r="O20" i="7"/>
  <c r="N20" i="7"/>
  <c r="Q19" i="7"/>
  <c r="P19" i="7"/>
  <c r="O19" i="7"/>
  <c r="N19" i="7"/>
  <c r="Q18" i="7"/>
  <c r="P18" i="7"/>
  <c r="O18" i="7"/>
  <c r="N18" i="7"/>
  <c r="Q17" i="7"/>
  <c r="P17" i="7"/>
  <c r="O17" i="7"/>
  <c r="N17" i="7"/>
  <c r="Q16" i="7"/>
  <c r="P16" i="7"/>
  <c r="O16" i="7"/>
  <c r="N16" i="7"/>
  <c r="Q15" i="7"/>
  <c r="P15" i="7"/>
  <c r="O15" i="7"/>
  <c r="N15" i="7"/>
  <c r="Q14" i="7"/>
  <c r="P14" i="7"/>
  <c r="O14" i="7"/>
  <c r="N14" i="7"/>
  <c r="Q13" i="7"/>
  <c r="P13" i="7"/>
  <c r="O13" i="7"/>
  <c r="N13" i="7"/>
  <c r="Q12" i="7"/>
  <c r="P12" i="7"/>
  <c r="O12" i="7"/>
  <c r="N12" i="7"/>
  <c r="Q11" i="7"/>
  <c r="P11" i="7"/>
  <c r="O11" i="7"/>
  <c r="N11" i="7"/>
  <c r="Q10" i="7"/>
  <c r="P10" i="7"/>
  <c r="O10" i="7"/>
  <c r="N10" i="7"/>
  <c r="Q9" i="7"/>
  <c r="P9" i="7"/>
  <c r="O9" i="7"/>
  <c r="N9" i="7"/>
  <c r="N33" i="13"/>
  <c r="M33" i="13"/>
  <c r="L33" i="13"/>
  <c r="K33" i="13"/>
  <c r="N32" i="13"/>
  <c r="M32" i="13"/>
  <c r="L32" i="13"/>
  <c r="K32" i="13"/>
  <c r="N31" i="13"/>
  <c r="M31" i="13"/>
  <c r="L31" i="13"/>
  <c r="K31" i="13"/>
  <c r="N30" i="13"/>
  <c r="M30" i="13"/>
  <c r="L30" i="13"/>
  <c r="K30" i="13"/>
  <c r="N29" i="13"/>
  <c r="M29" i="13"/>
  <c r="L29" i="13"/>
  <c r="K29" i="13"/>
  <c r="N28" i="13"/>
  <c r="M28" i="13"/>
  <c r="L28" i="13"/>
  <c r="K28" i="13"/>
  <c r="N27" i="13"/>
  <c r="M27" i="13"/>
  <c r="L27" i="13"/>
  <c r="K27" i="13"/>
  <c r="N26" i="13"/>
  <c r="M26" i="13"/>
  <c r="L26" i="13"/>
  <c r="K26" i="13"/>
  <c r="N25" i="13"/>
  <c r="M25" i="13"/>
  <c r="L25" i="13"/>
  <c r="K25" i="13"/>
  <c r="N24" i="13"/>
  <c r="M24" i="13"/>
  <c r="L24" i="13"/>
  <c r="K24" i="13"/>
  <c r="N23" i="13"/>
  <c r="M23" i="13"/>
  <c r="L23" i="13"/>
  <c r="K23" i="13"/>
  <c r="N22" i="13"/>
  <c r="M22" i="13"/>
  <c r="L22" i="13"/>
  <c r="K22" i="13"/>
  <c r="N21" i="13"/>
  <c r="M21" i="13"/>
  <c r="L21" i="13"/>
  <c r="K21" i="13"/>
  <c r="N20" i="13"/>
  <c r="M20" i="13"/>
  <c r="L20" i="13"/>
  <c r="K20" i="13"/>
  <c r="N19" i="13"/>
  <c r="M19" i="13"/>
  <c r="L19" i="13"/>
  <c r="K19" i="13"/>
  <c r="N18" i="13"/>
  <c r="M18" i="13"/>
  <c r="L18" i="13"/>
  <c r="K18" i="13"/>
  <c r="N17" i="13"/>
  <c r="M17" i="13"/>
  <c r="L17" i="13"/>
  <c r="K17" i="13"/>
  <c r="N16" i="13"/>
  <c r="M16" i="13"/>
  <c r="L16" i="13"/>
  <c r="K16" i="13"/>
  <c r="N15" i="13"/>
  <c r="M15" i="13"/>
  <c r="L15" i="13"/>
  <c r="K15" i="13"/>
  <c r="N14" i="13"/>
  <c r="M14" i="13"/>
  <c r="L14" i="13"/>
  <c r="K14" i="13"/>
  <c r="N13" i="13"/>
  <c r="M13" i="13"/>
  <c r="L13" i="13"/>
  <c r="K13" i="13"/>
  <c r="N12" i="13"/>
  <c r="M12" i="13"/>
  <c r="L12" i="13"/>
  <c r="K12" i="13"/>
  <c r="N11" i="13"/>
  <c r="M11" i="13"/>
  <c r="L11" i="13"/>
  <c r="K11" i="13"/>
  <c r="N10" i="13"/>
  <c r="M10" i="13"/>
  <c r="L10" i="13"/>
  <c r="K10" i="13"/>
  <c r="N9" i="13"/>
  <c r="M9" i="13"/>
  <c r="L9" i="13"/>
  <c r="K9" i="13"/>
  <c r="J19" i="6"/>
  <c r="P38" i="6"/>
  <c r="O38" i="6"/>
  <c r="N38" i="6"/>
  <c r="M38" i="6"/>
  <c r="P37" i="6"/>
  <c r="O37" i="6"/>
  <c r="N37" i="6"/>
  <c r="M37" i="6"/>
  <c r="P36" i="6"/>
  <c r="O36" i="6"/>
  <c r="N36" i="6"/>
  <c r="M36" i="6"/>
  <c r="P35" i="6"/>
  <c r="O35" i="6"/>
  <c r="N35" i="6"/>
  <c r="M35" i="6"/>
  <c r="P34" i="6"/>
  <c r="O34" i="6"/>
  <c r="N34" i="6"/>
  <c r="M34" i="6"/>
  <c r="P33" i="6"/>
  <c r="O33" i="6"/>
  <c r="N33" i="6"/>
  <c r="M33" i="6"/>
  <c r="P32" i="6"/>
  <c r="O32" i="6"/>
  <c r="N32" i="6"/>
  <c r="M32" i="6"/>
  <c r="P31" i="6"/>
  <c r="O31" i="6"/>
  <c r="N31" i="6"/>
  <c r="M31" i="6"/>
  <c r="P30" i="6"/>
  <c r="O30" i="6"/>
  <c r="N30" i="6"/>
  <c r="M30" i="6"/>
  <c r="P29" i="6"/>
  <c r="O29" i="6"/>
  <c r="N29" i="6"/>
  <c r="M29" i="6"/>
  <c r="P28" i="6"/>
  <c r="O28" i="6"/>
  <c r="N28" i="6"/>
  <c r="M28" i="6"/>
  <c r="P27" i="6"/>
  <c r="O27" i="6"/>
  <c r="N27" i="6"/>
  <c r="M27" i="6"/>
  <c r="P26" i="6"/>
  <c r="O26" i="6"/>
  <c r="N26" i="6"/>
  <c r="M26" i="6"/>
  <c r="P25" i="6"/>
  <c r="O25" i="6"/>
  <c r="N25" i="6"/>
  <c r="M25" i="6"/>
  <c r="P24" i="6"/>
  <c r="O24" i="6"/>
  <c r="N24" i="6"/>
  <c r="M24" i="6"/>
  <c r="P23" i="6"/>
  <c r="O23" i="6"/>
  <c r="N23" i="6"/>
  <c r="M23" i="6"/>
  <c r="P22" i="6"/>
  <c r="O22" i="6"/>
  <c r="N22" i="6"/>
  <c r="M22" i="6"/>
  <c r="P21" i="6"/>
  <c r="O21" i="6"/>
  <c r="N21" i="6"/>
  <c r="M21" i="6"/>
  <c r="P20" i="6"/>
  <c r="O20" i="6"/>
  <c r="N20" i="6"/>
  <c r="M20" i="6"/>
  <c r="P19" i="6"/>
  <c r="O19" i="6"/>
  <c r="N19" i="6"/>
  <c r="M19" i="6"/>
  <c r="P18" i="6"/>
  <c r="O18" i="6"/>
  <c r="N18" i="6"/>
  <c r="M18" i="6"/>
  <c r="P17" i="6"/>
  <c r="O17" i="6"/>
  <c r="N17" i="6"/>
  <c r="M17" i="6"/>
  <c r="P16" i="6"/>
  <c r="O16" i="6"/>
  <c r="N16" i="6"/>
  <c r="M16" i="6"/>
  <c r="P15" i="6"/>
  <c r="O15" i="6"/>
  <c r="N15" i="6"/>
  <c r="M15" i="6"/>
  <c r="P14" i="6"/>
  <c r="O14" i="6"/>
  <c r="N14" i="6"/>
  <c r="M14" i="6"/>
  <c r="P13" i="6"/>
  <c r="O13" i="6"/>
  <c r="N13" i="6"/>
  <c r="M13" i="6"/>
  <c r="P12" i="6"/>
  <c r="O12" i="6"/>
  <c r="N12" i="6"/>
  <c r="M12" i="6"/>
  <c r="P11" i="6"/>
  <c r="O11" i="6"/>
  <c r="N11" i="6"/>
  <c r="M11" i="6"/>
  <c r="P10" i="6"/>
  <c r="O10" i="6"/>
  <c r="N10" i="6"/>
  <c r="M10" i="6"/>
  <c r="P9" i="6"/>
  <c r="O9" i="6"/>
  <c r="N9" i="6"/>
  <c r="M9" i="6"/>
  <c r="P38" i="12"/>
  <c r="O38" i="12"/>
  <c r="N38" i="12"/>
  <c r="M38" i="12"/>
  <c r="P37" i="12"/>
  <c r="O37" i="12"/>
  <c r="N37" i="12"/>
  <c r="M37" i="12"/>
  <c r="P36" i="12"/>
  <c r="O36" i="12"/>
  <c r="N36" i="12"/>
  <c r="M36" i="12"/>
  <c r="P35" i="12"/>
  <c r="O35" i="12"/>
  <c r="N35" i="12"/>
  <c r="M35" i="12"/>
  <c r="P34" i="12"/>
  <c r="O34" i="12"/>
  <c r="N34" i="12"/>
  <c r="M34" i="12"/>
  <c r="P33" i="12"/>
  <c r="O33" i="12"/>
  <c r="N33" i="12"/>
  <c r="M33" i="12"/>
  <c r="P32" i="12"/>
  <c r="O32" i="12"/>
  <c r="N32" i="12"/>
  <c r="M32" i="12"/>
  <c r="P31" i="12"/>
  <c r="O31" i="12"/>
  <c r="N31" i="12"/>
  <c r="M31" i="12"/>
  <c r="P30" i="12"/>
  <c r="O30" i="12"/>
  <c r="N30" i="12"/>
  <c r="M30" i="12"/>
  <c r="P29" i="12"/>
  <c r="O29" i="12"/>
  <c r="N29" i="12"/>
  <c r="M29" i="12"/>
  <c r="P28" i="12"/>
  <c r="O28" i="12"/>
  <c r="N28" i="12"/>
  <c r="M28" i="12"/>
  <c r="P27" i="12"/>
  <c r="O27" i="12"/>
  <c r="N27" i="12"/>
  <c r="M27" i="12"/>
  <c r="P26" i="12"/>
  <c r="O26" i="12"/>
  <c r="N26" i="12"/>
  <c r="M26" i="12"/>
  <c r="P25" i="12"/>
  <c r="O25" i="12"/>
  <c r="N25" i="12"/>
  <c r="M25" i="12"/>
  <c r="P24" i="12"/>
  <c r="O24" i="12"/>
  <c r="N24" i="12"/>
  <c r="M24" i="12"/>
  <c r="P23" i="12"/>
  <c r="O23" i="12"/>
  <c r="N23" i="12"/>
  <c r="M23" i="12"/>
  <c r="P22" i="12"/>
  <c r="O22" i="12"/>
  <c r="N22" i="12"/>
  <c r="M22" i="12"/>
  <c r="P21" i="12"/>
  <c r="O21" i="12"/>
  <c r="N21" i="12"/>
  <c r="M21" i="12"/>
  <c r="P20" i="12"/>
  <c r="O20" i="12"/>
  <c r="N20" i="12"/>
  <c r="M20" i="12"/>
  <c r="P19" i="12"/>
  <c r="O19" i="12"/>
  <c r="N19" i="12"/>
  <c r="M19" i="12"/>
  <c r="P18" i="12"/>
  <c r="O18" i="12"/>
  <c r="N18" i="12"/>
  <c r="M18" i="12"/>
  <c r="P17" i="12"/>
  <c r="O17" i="12"/>
  <c r="N17" i="12"/>
  <c r="M17" i="12"/>
  <c r="P16" i="12"/>
  <c r="O16" i="12"/>
  <c r="N16" i="12"/>
  <c r="M16" i="12"/>
  <c r="P15" i="12"/>
  <c r="O15" i="12"/>
  <c r="N15" i="12"/>
  <c r="M15" i="12"/>
  <c r="P14" i="12"/>
  <c r="O14" i="12"/>
  <c r="N14" i="12"/>
  <c r="M14" i="12"/>
  <c r="P13" i="12"/>
  <c r="O13" i="12"/>
  <c r="N13" i="12"/>
  <c r="M13" i="12"/>
  <c r="P12" i="12"/>
  <c r="O12" i="12"/>
  <c r="N12" i="12"/>
  <c r="M12" i="12"/>
  <c r="P11" i="12"/>
  <c r="O11" i="12"/>
  <c r="N11" i="12"/>
  <c r="M11" i="12"/>
  <c r="P10" i="12"/>
  <c r="O10" i="12"/>
  <c r="N10" i="12"/>
  <c r="M10" i="12"/>
  <c r="N9" i="12"/>
  <c r="R56" i="5"/>
  <c r="Q56" i="5"/>
  <c r="P56" i="5"/>
  <c r="O56" i="5"/>
  <c r="R55" i="5"/>
  <c r="Q55" i="5"/>
  <c r="P55" i="5"/>
  <c r="O55" i="5"/>
  <c r="R54" i="5"/>
  <c r="Q54" i="5"/>
  <c r="P54" i="5"/>
  <c r="O54" i="5"/>
  <c r="R53" i="5"/>
  <c r="Q53" i="5"/>
  <c r="P53" i="5"/>
  <c r="O53" i="5"/>
  <c r="R52" i="5"/>
  <c r="Q52" i="5"/>
  <c r="P52" i="5"/>
  <c r="O52" i="5"/>
  <c r="R51" i="5"/>
  <c r="Q51" i="5"/>
  <c r="P51" i="5"/>
  <c r="O51" i="5"/>
  <c r="R50" i="5"/>
  <c r="Q50" i="5"/>
  <c r="P50" i="5"/>
  <c r="O50" i="5"/>
  <c r="R49" i="5"/>
  <c r="Q49" i="5"/>
  <c r="P49" i="5"/>
  <c r="O49" i="5"/>
  <c r="R48" i="5"/>
  <c r="Q48" i="5"/>
  <c r="P48" i="5"/>
  <c r="O48" i="5"/>
  <c r="R47" i="5"/>
  <c r="Q47" i="5"/>
  <c r="P47" i="5"/>
  <c r="O47" i="5"/>
  <c r="R46" i="5"/>
  <c r="Q46" i="5"/>
  <c r="P46" i="5"/>
  <c r="O46" i="5"/>
  <c r="R45" i="5"/>
  <c r="Q45" i="5"/>
  <c r="P45" i="5"/>
  <c r="O45" i="5"/>
  <c r="R44" i="5"/>
  <c r="Q44" i="5"/>
  <c r="P44" i="5"/>
  <c r="O44" i="5"/>
  <c r="R43" i="5"/>
  <c r="Q43" i="5"/>
  <c r="P43" i="5"/>
  <c r="O43" i="5"/>
  <c r="R42" i="5"/>
  <c r="Q42" i="5"/>
  <c r="P42" i="5"/>
  <c r="O42" i="5"/>
  <c r="R41" i="5"/>
  <c r="Q41" i="5"/>
  <c r="P41" i="5"/>
  <c r="O41" i="5"/>
  <c r="R40" i="5"/>
  <c r="Q40" i="5"/>
  <c r="P40" i="5"/>
  <c r="O40" i="5"/>
  <c r="R39" i="5"/>
  <c r="Q39" i="5"/>
  <c r="P39" i="5"/>
  <c r="O39" i="5"/>
  <c r="R38" i="5"/>
  <c r="Q38" i="5"/>
  <c r="P38" i="5"/>
  <c r="O38" i="5"/>
  <c r="R37" i="5"/>
  <c r="Q37" i="5"/>
  <c r="P37" i="5"/>
  <c r="O37" i="5"/>
  <c r="R36" i="5"/>
  <c r="Q36" i="5"/>
  <c r="P36" i="5"/>
  <c r="O36" i="5"/>
  <c r="R35" i="5"/>
  <c r="Q35" i="5"/>
  <c r="P35" i="5"/>
  <c r="O35" i="5"/>
  <c r="R34" i="5"/>
  <c r="Q34" i="5"/>
  <c r="P34" i="5"/>
  <c r="O34" i="5"/>
  <c r="R33" i="5"/>
  <c r="Q33" i="5"/>
  <c r="P33" i="5"/>
  <c r="O33" i="5"/>
  <c r="R32" i="5"/>
  <c r="Q32" i="5"/>
  <c r="P32" i="5"/>
  <c r="O32" i="5"/>
  <c r="R31" i="5"/>
  <c r="Q31" i="5"/>
  <c r="P31" i="5"/>
  <c r="O31" i="5"/>
  <c r="R30" i="5"/>
  <c r="Q30" i="5"/>
  <c r="P30" i="5"/>
  <c r="O30" i="5"/>
  <c r="R29" i="5"/>
  <c r="Q29" i="5"/>
  <c r="P29" i="5"/>
  <c r="O29" i="5"/>
  <c r="R28" i="5"/>
  <c r="Q28" i="5"/>
  <c r="P28" i="5"/>
  <c r="O28" i="5"/>
  <c r="R27" i="5"/>
  <c r="Q27" i="5"/>
  <c r="P27" i="5"/>
  <c r="O27" i="5"/>
  <c r="R26" i="5"/>
  <c r="Q26" i="5"/>
  <c r="P26" i="5"/>
  <c r="O26" i="5"/>
  <c r="R25" i="5"/>
  <c r="Q25" i="5"/>
  <c r="P25" i="5"/>
  <c r="O25" i="5"/>
  <c r="R24" i="5"/>
  <c r="Q24" i="5"/>
  <c r="P24" i="5"/>
  <c r="O24" i="5"/>
  <c r="R23" i="5"/>
  <c r="Q23" i="5"/>
  <c r="P23" i="5"/>
  <c r="O23" i="5"/>
  <c r="R22" i="5"/>
  <c r="Q22" i="5"/>
  <c r="P22" i="5"/>
  <c r="O22" i="5"/>
  <c r="R21" i="5"/>
  <c r="Q21" i="5"/>
  <c r="P21" i="5"/>
  <c r="O21" i="5"/>
  <c r="R20" i="5"/>
  <c r="Q20" i="5"/>
  <c r="P20" i="5"/>
  <c r="O20" i="5"/>
  <c r="R19" i="5"/>
  <c r="Q19" i="5"/>
  <c r="P19" i="5"/>
  <c r="O19" i="5"/>
  <c r="R18" i="5"/>
  <c r="Q18" i="5"/>
  <c r="P18" i="5"/>
  <c r="O18" i="5"/>
  <c r="R17" i="5"/>
  <c r="Q17" i="5"/>
  <c r="P17" i="5"/>
  <c r="O17" i="5"/>
  <c r="R16" i="5"/>
  <c r="Q16" i="5"/>
  <c r="P16" i="5"/>
  <c r="O16" i="5"/>
  <c r="R15" i="5"/>
  <c r="Q15" i="5"/>
  <c r="P15" i="5"/>
  <c r="O15" i="5"/>
  <c r="R14" i="5"/>
  <c r="Q14" i="5"/>
  <c r="P14" i="5"/>
  <c r="O14" i="5"/>
  <c r="R13" i="5"/>
  <c r="Q13" i="5"/>
  <c r="P13" i="5"/>
  <c r="O13" i="5"/>
  <c r="R12" i="5"/>
  <c r="Q12" i="5"/>
  <c r="P12" i="5"/>
  <c r="O12" i="5"/>
  <c r="R11" i="5"/>
  <c r="Q11" i="5"/>
  <c r="P11" i="5"/>
  <c r="O11" i="5"/>
  <c r="R10" i="5"/>
  <c r="Q10" i="5"/>
  <c r="P10" i="5"/>
  <c r="O10" i="5"/>
  <c r="R9" i="5"/>
  <c r="Q9" i="5"/>
  <c r="P9" i="5"/>
  <c r="P9" i="12"/>
  <c r="O9" i="12"/>
  <c r="M9" i="12"/>
  <c r="L33" i="2"/>
  <c r="K33" i="2"/>
  <c r="J33" i="2"/>
  <c r="I33" i="2"/>
  <c r="L32" i="2"/>
  <c r="K32" i="2"/>
  <c r="J32" i="2"/>
  <c r="I32" i="2"/>
  <c r="L31" i="2"/>
  <c r="K31" i="2"/>
  <c r="J31" i="2"/>
  <c r="I31" i="2"/>
  <c r="L30" i="2"/>
  <c r="K30" i="2"/>
  <c r="J30" i="2"/>
  <c r="I30" i="2"/>
  <c r="L29" i="2"/>
  <c r="K29" i="2"/>
  <c r="J29" i="2"/>
  <c r="I29" i="2"/>
  <c r="L28" i="2"/>
  <c r="K28" i="2"/>
  <c r="J28" i="2"/>
  <c r="I28" i="2"/>
  <c r="L27" i="2"/>
  <c r="K27" i="2"/>
  <c r="J27" i="2"/>
  <c r="I27" i="2"/>
  <c r="L26" i="2"/>
  <c r="K26" i="2"/>
  <c r="J26" i="2"/>
  <c r="I26" i="2"/>
  <c r="L25" i="2"/>
  <c r="K25" i="2"/>
  <c r="J25" i="2"/>
  <c r="I25" i="2"/>
  <c r="L24" i="2"/>
  <c r="K24" i="2"/>
  <c r="J24" i="2"/>
  <c r="I24" i="2"/>
  <c r="L23" i="2"/>
  <c r="K23" i="2"/>
  <c r="J23" i="2"/>
  <c r="I23" i="2"/>
  <c r="L22" i="2"/>
  <c r="K22" i="2"/>
  <c r="J22" i="2"/>
  <c r="I22" i="2"/>
  <c r="L21" i="2"/>
  <c r="K21" i="2"/>
  <c r="J21" i="2"/>
  <c r="I21" i="2"/>
  <c r="L20" i="2"/>
  <c r="K20" i="2"/>
  <c r="J20" i="2"/>
  <c r="I20" i="2"/>
  <c r="L19" i="2"/>
  <c r="K19" i="2"/>
  <c r="J19" i="2"/>
  <c r="I19" i="2"/>
  <c r="L18" i="2"/>
  <c r="K18" i="2"/>
  <c r="J18" i="2"/>
  <c r="I18" i="2"/>
  <c r="L17" i="2"/>
  <c r="K17" i="2"/>
  <c r="J17" i="2"/>
  <c r="I17" i="2"/>
  <c r="L16" i="2"/>
  <c r="K16" i="2"/>
  <c r="J16" i="2"/>
  <c r="I16" i="2"/>
  <c r="L15" i="2"/>
  <c r="K15" i="2"/>
  <c r="J15" i="2"/>
  <c r="I15" i="2"/>
  <c r="L14" i="2"/>
  <c r="K14" i="2"/>
  <c r="J14" i="2"/>
  <c r="I14" i="2"/>
  <c r="L13" i="2"/>
  <c r="K13" i="2"/>
  <c r="J13" i="2"/>
  <c r="I13" i="2"/>
  <c r="L12" i="2"/>
  <c r="K12" i="2"/>
  <c r="J12" i="2"/>
  <c r="I12" i="2"/>
  <c r="L11" i="2"/>
  <c r="K11" i="2"/>
  <c r="J11" i="2"/>
  <c r="I11" i="2"/>
  <c r="L10" i="2"/>
  <c r="K10" i="2"/>
  <c r="J10" i="2"/>
  <c r="I10" i="2"/>
  <c r="L9" i="2"/>
  <c r="K9" i="2"/>
  <c r="J9" i="2"/>
  <c r="I9" i="2"/>
  <c r="H27" i="4"/>
  <c r="H28" i="4" s="1"/>
  <c r="H29" i="4" s="1"/>
  <c r="H30" i="4" s="1"/>
  <c r="H31" i="4" s="1"/>
  <c r="H32" i="4" s="1"/>
  <c r="H33" i="4" s="1"/>
  <c r="H34" i="4" s="1"/>
  <c r="H35" i="4" s="1"/>
  <c r="H36" i="4" s="1"/>
  <c r="H37" i="4" s="1"/>
  <c r="H38" i="4" s="1"/>
  <c r="H39" i="4" s="1"/>
  <c r="H40" i="4" s="1"/>
  <c r="H41" i="4" s="1"/>
  <c r="H42" i="4" s="1"/>
  <c r="H43" i="4" s="1"/>
  <c r="H44" i="4" s="1"/>
  <c r="H45" i="4" s="1"/>
  <c r="H46" i="4" s="1"/>
  <c r="H47" i="4" s="1"/>
  <c r="H48" i="4" s="1"/>
  <c r="H49" i="4" s="1"/>
  <c r="H50" i="4" s="1"/>
  <c r="H51" i="4" s="1"/>
  <c r="H52" i="4" s="1"/>
  <c r="H53" i="4" s="1"/>
  <c r="H54" i="4" s="1"/>
  <c r="H55" i="4" s="1"/>
  <c r="H56" i="4" s="1"/>
  <c r="H57" i="4" s="1"/>
  <c r="H58" i="4" s="1"/>
  <c r="H59" i="4" s="1"/>
  <c r="H60" i="4" s="1"/>
  <c r="H61" i="4" s="1"/>
  <c r="H62" i="4" s="1"/>
  <c r="H63" i="4" s="1"/>
  <c r="H64" i="4" s="1"/>
  <c r="H65" i="4" s="1"/>
  <c r="H66" i="4" s="1"/>
  <c r="H67" i="4" s="1"/>
  <c r="H68" i="4" s="1"/>
  <c r="H69" i="4" s="1"/>
  <c r="H70" i="4" s="1"/>
  <c r="H71" i="4" s="1"/>
  <c r="H72" i="4" s="1"/>
  <c r="H73" i="4" s="1"/>
  <c r="H74" i="4" s="1"/>
  <c r="H75" i="4" s="1"/>
  <c r="H76" i="4" s="1"/>
  <c r="H77" i="4" s="1"/>
  <c r="H78" i="4" s="1"/>
  <c r="H79" i="4" s="1"/>
  <c r="H80" i="4" s="1"/>
  <c r="H81" i="4" s="1"/>
  <c r="H82" i="4" s="1"/>
  <c r="H83" i="4" s="1"/>
  <c r="H84" i="4" s="1"/>
  <c r="H85" i="4" s="1"/>
  <c r="H86" i="4" s="1"/>
  <c r="H87" i="4" s="1"/>
  <c r="H88" i="4" s="1"/>
  <c r="H89" i="4" s="1"/>
  <c r="H90" i="4" s="1"/>
  <c r="H91" i="4" s="1"/>
  <c r="H92" i="4" s="1"/>
  <c r="H93" i="4" s="1"/>
  <c r="H94" i="4" s="1"/>
  <c r="H95" i="4" s="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Q26" i="3"/>
  <c r="P26" i="3"/>
  <c r="AY8" i="11"/>
  <c r="I8" i="2" s="1"/>
  <c r="M8" i="12" s="1"/>
  <c r="O8" i="5" s="1"/>
  <c r="M8" i="6" s="1"/>
  <c r="K8" i="13" s="1"/>
  <c r="N8" i="7" s="1"/>
  <c r="N8" i="14" s="1"/>
  <c r="N8" i="15" s="1"/>
  <c r="N8" i="16" s="1"/>
  <c r="L8" i="17" s="1"/>
  <c r="M8" i="19" s="1"/>
  <c r="Q8" i="8" s="1"/>
  <c r="N7" i="21" s="1"/>
  <c r="AZ8" i="11"/>
  <c r="J8" i="2" s="1"/>
  <c r="N8" i="12" s="1"/>
  <c r="P8" i="5" s="1"/>
  <c r="N8" i="6" s="1"/>
  <c r="L8" i="13" s="1"/>
  <c r="O8" i="7" s="1"/>
  <c r="O8" i="14" s="1"/>
  <c r="O8" i="15" s="1"/>
  <c r="O8" i="16" s="1"/>
  <c r="M8" i="17" s="1"/>
  <c r="N8" i="19" s="1"/>
  <c r="R8" i="8" s="1"/>
  <c r="O7" i="21" s="1"/>
  <c r="BA8" i="11"/>
  <c r="K8" i="2" s="1"/>
  <c r="O8" i="12" s="1"/>
  <c r="Q8" i="5" s="1"/>
  <c r="O8" i="6" s="1"/>
  <c r="M8" i="13" s="1"/>
  <c r="P8" i="7" s="1"/>
  <c r="P8" i="14" s="1"/>
  <c r="P8" i="15" s="1"/>
  <c r="P8" i="16" s="1"/>
  <c r="N8" i="17" s="1"/>
  <c r="O8" i="19" s="1"/>
  <c r="S8" i="8" s="1"/>
  <c r="P7" i="21" s="1"/>
  <c r="BB8" i="11"/>
  <c r="L8" i="2" s="1"/>
  <c r="P8" i="12" s="1"/>
  <c r="R8" i="5" s="1"/>
  <c r="P8" i="6" s="1"/>
  <c r="N8" i="13" s="1"/>
  <c r="Q8" i="7" s="1"/>
  <c r="Q8" i="14" s="1"/>
  <c r="Q8" i="15" s="1"/>
  <c r="Q8" i="16" s="1"/>
  <c r="O8" i="17" s="1"/>
  <c r="P8" i="19" s="1"/>
  <c r="T8" i="8" s="1"/>
  <c r="Q7" i="21" s="1"/>
  <c r="R39" i="8" l="1"/>
  <c r="Q40" i="3" s="1"/>
  <c r="AF26" i="3"/>
  <c r="BO26" i="3"/>
  <c r="AU26" i="3"/>
  <c r="BJ26" i="3"/>
  <c r="BE26" i="3"/>
  <c r="AZ26" i="3"/>
  <c r="W26" i="3"/>
  <c r="BK26" i="3"/>
  <c r="AV26" i="3"/>
  <c r="BF26" i="3"/>
  <c r="BP26" i="3"/>
  <c r="BA26" i="3"/>
  <c r="J34" i="2"/>
  <c r="Q29" i="3" s="1"/>
  <c r="N39" i="6"/>
  <c r="Q32" i="3" s="1"/>
  <c r="M34" i="17"/>
  <c r="Q38" i="3" s="1"/>
  <c r="O39" i="14"/>
  <c r="Q35" i="3" s="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R28" i="21"/>
  <c r="R30" i="21"/>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9" i="14"/>
  <c r="R10" i="14"/>
  <c r="R11" i="14"/>
  <c r="R12" i="14"/>
  <c r="R13" i="14"/>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U9" i="8"/>
  <c r="U10" i="8"/>
  <c r="U11" i="8"/>
  <c r="U12" i="8"/>
  <c r="U13" i="8"/>
  <c r="U14" i="8"/>
  <c r="U15" i="8"/>
  <c r="U16" i="8"/>
  <c r="U17" i="8"/>
  <c r="U18" i="8"/>
  <c r="U19" i="8"/>
  <c r="U20" i="8"/>
  <c r="U21" i="8"/>
  <c r="U22" i="8"/>
  <c r="U23" i="8"/>
  <c r="U24" i="8"/>
  <c r="U25" i="8"/>
  <c r="U26" i="8"/>
  <c r="U27" i="8"/>
  <c r="U28" i="8"/>
  <c r="U29" i="8"/>
  <c r="U30" i="8"/>
  <c r="U31" i="8"/>
  <c r="U32" i="8"/>
  <c r="U33" i="8"/>
  <c r="U34" i="8"/>
  <c r="U35" i="8"/>
  <c r="U36" i="8"/>
  <c r="U37" i="8"/>
  <c r="U38" i="8"/>
  <c r="R8" i="21"/>
  <c r="R9" i="21"/>
  <c r="R10" i="21"/>
  <c r="R11" i="21"/>
  <c r="R12" i="21"/>
  <c r="R13" i="21"/>
  <c r="R14" i="21"/>
  <c r="R15" i="21"/>
  <c r="R16" i="21"/>
  <c r="R17" i="21"/>
  <c r="R18" i="21"/>
  <c r="R19" i="21"/>
  <c r="R20" i="21"/>
  <c r="R21" i="21"/>
  <c r="R22" i="21"/>
  <c r="R23" i="21"/>
  <c r="R24" i="21"/>
  <c r="R25" i="21"/>
  <c r="R26" i="21"/>
  <c r="R27" i="21"/>
  <c r="R29" i="21"/>
  <c r="R31" i="21"/>
  <c r="R32" i="21"/>
  <c r="R33" i="21"/>
  <c r="R34" i="21"/>
  <c r="R35" i="21"/>
  <c r="R36" i="21"/>
  <c r="R37" i="21"/>
  <c r="R8" i="23"/>
  <c r="R9" i="23"/>
  <c r="R10" i="23"/>
  <c r="R11" i="23"/>
  <c r="R12" i="23"/>
  <c r="R13" i="23"/>
  <c r="R14" i="23"/>
  <c r="R15" i="23"/>
  <c r="R16" i="23"/>
  <c r="R17" i="23"/>
  <c r="R18" i="23"/>
  <c r="R19" i="23"/>
  <c r="R20" i="23"/>
  <c r="R21" i="23"/>
  <c r="R22" i="23"/>
  <c r="R23" i="23"/>
  <c r="R24" i="23"/>
  <c r="R25" i="23"/>
  <c r="R26" i="23"/>
  <c r="R27" i="23"/>
  <c r="R28" i="23"/>
  <c r="R29" i="23"/>
  <c r="R30" i="23"/>
  <c r="R31" i="23"/>
  <c r="R32" i="23"/>
  <c r="R33" i="23"/>
  <c r="R34" i="23"/>
  <c r="R35" i="23"/>
  <c r="R36" i="23"/>
  <c r="R37" i="23"/>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O38" i="23"/>
  <c r="Q43" i="3" s="1"/>
  <c r="O39" i="16"/>
  <c r="Q37" i="3" s="1"/>
  <c r="Q7" i="23"/>
  <c r="T8" i="24" s="1"/>
  <c r="Q7" i="25"/>
  <c r="P7" i="23"/>
  <c r="S8" i="24" s="1"/>
  <c r="P7" i="25"/>
  <c r="O7" i="23"/>
  <c r="R8" i="24" s="1"/>
  <c r="O7" i="25"/>
  <c r="N7" i="23"/>
  <c r="Q8" i="24" s="1"/>
  <c r="N7" i="25"/>
  <c r="AQ26" i="3"/>
  <c r="O38" i="21"/>
  <c r="Q42" i="3" s="1"/>
  <c r="L34" i="13"/>
  <c r="Q33" i="3" s="1"/>
  <c r="O109" i="7"/>
  <c r="Q34" i="3" s="1"/>
  <c r="O39" i="15"/>
  <c r="Q36" i="3" s="1"/>
  <c r="N39" i="19"/>
  <c r="Q39" i="3" s="1"/>
  <c r="N39" i="12"/>
  <c r="Q30" i="3" s="1"/>
  <c r="P57" i="5"/>
  <c r="Q31" i="3" s="1"/>
  <c r="AL26" i="3"/>
  <c r="AP26" i="3"/>
  <c r="AK26" i="3"/>
  <c r="AG26" i="3"/>
  <c r="AB26" i="3"/>
  <c r="H3" i="7" l="1"/>
  <c r="J106" i="7"/>
  <c r="J88" i="7"/>
  <c r="J87" i="7"/>
  <c r="J86" i="7"/>
  <c r="J85" i="7"/>
  <c r="J84" i="7"/>
  <c r="J83" i="7"/>
  <c r="J82" i="7"/>
  <c r="J81" i="7"/>
  <c r="J80" i="7"/>
  <c r="J79" i="7"/>
  <c r="J78" i="7"/>
  <c r="J77" i="7"/>
  <c r="J76" i="7"/>
  <c r="J75" i="7"/>
  <c r="J74" i="7"/>
  <c r="J73" i="7"/>
  <c r="J72" i="7"/>
  <c r="J71" i="7"/>
  <c r="J70" i="7"/>
  <c r="J107" i="7"/>
  <c r="J105" i="7"/>
  <c r="J104" i="7"/>
  <c r="J103" i="7"/>
  <c r="J102" i="7"/>
  <c r="J101" i="7"/>
  <c r="J100" i="7"/>
  <c r="J99" i="7"/>
  <c r="J98" i="7"/>
  <c r="J97" i="7"/>
  <c r="J96" i="7"/>
  <c r="J95" i="7"/>
  <c r="J94" i="7"/>
  <c r="J93" i="7"/>
  <c r="J92" i="7"/>
  <c r="J91" i="7"/>
  <c r="J90" i="7"/>
  <c r="J89" i="7"/>
  <c r="J69" i="7"/>
  <c r="J68" i="7"/>
  <c r="J67" i="7"/>
  <c r="J66" i="7"/>
  <c r="J65" i="7"/>
  <c r="J64" i="7"/>
  <c r="J63" i="7"/>
  <c r="J62" i="7"/>
  <c r="J61" i="7"/>
  <c r="J60" i="7"/>
  <c r="J59" i="7"/>
  <c r="J58" i="7"/>
  <c r="J57" i="7"/>
  <c r="J56" i="7"/>
  <c r="U11" i="24"/>
  <c r="M47" i="5"/>
  <c r="L47" i="5"/>
  <c r="M46" i="5"/>
  <c r="L46" i="5"/>
  <c r="M45" i="5"/>
  <c r="L45" i="5"/>
  <c r="M44" i="5"/>
  <c r="L44" i="5"/>
  <c r="M43" i="5"/>
  <c r="L43" i="5"/>
  <c r="M42" i="5"/>
  <c r="L42" i="5"/>
  <c r="M41" i="5"/>
  <c r="L41" i="5"/>
  <c r="L40" i="5"/>
  <c r="M39" i="5"/>
  <c r="L39" i="5"/>
  <c r="M38" i="5"/>
  <c r="L38" i="5"/>
  <c r="M37" i="5"/>
  <c r="L37" i="5"/>
  <c r="L36" i="5"/>
  <c r="M35" i="5"/>
  <c r="L35" i="5"/>
  <c r="M34" i="5"/>
  <c r="L34" i="5"/>
  <c r="L33" i="5"/>
  <c r="M32" i="5"/>
  <c r="L32" i="5"/>
  <c r="M31" i="5"/>
  <c r="L31" i="5"/>
  <c r="M30" i="5"/>
  <c r="L30" i="5"/>
  <c r="J41" i="3"/>
  <c r="H41" i="3"/>
  <c r="V24" i="3"/>
  <c r="M9" i="2"/>
  <c r="E6" i="4"/>
  <c r="E7" i="4" s="1"/>
  <c r="AA24" i="3"/>
  <c r="AK24" i="3"/>
  <c r="E9" i="12"/>
  <c r="Q9" i="12"/>
  <c r="O27" i="13"/>
  <c r="O4" i="11"/>
  <c r="O20" i="11" s="1"/>
  <c r="AY20" i="11" s="1"/>
  <c r="W4" i="11"/>
  <c r="P18" i="17"/>
  <c r="Q21" i="12"/>
  <c r="M10" i="5"/>
  <c r="M11" i="5"/>
  <c r="M12" i="5"/>
  <c r="M14" i="5"/>
  <c r="M16" i="5"/>
  <c r="M18" i="5"/>
  <c r="M20" i="5"/>
  <c r="M22" i="5"/>
  <c r="M23" i="5"/>
  <c r="M24" i="5"/>
  <c r="M25" i="5"/>
  <c r="M26" i="5"/>
  <c r="M27" i="5"/>
  <c r="M28" i="5"/>
  <c r="M29" i="5"/>
  <c r="M49" i="5"/>
  <c r="M50" i="5"/>
  <c r="M51" i="5"/>
  <c r="M52" i="5"/>
  <c r="M53" i="5"/>
  <c r="M54" i="5"/>
  <c r="M55" i="5"/>
  <c r="M56" i="5"/>
  <c r="O12" i="13"/>
  <c r="U13" i="24"/>
  <c r="U22" i="24"/>
  <c r="U29" i="24"/>
  <c r="U33" i="24"/>
  <c r="M12" i="2"/>
  <c r="M16" i="2"/>
  <c r="M20" i="2"/>
  <c r="M24" i="2"/>
  <c r="M28" i="2"/>
  <c r="M32" i="2"/>
  <c r="O11" i="13"/>
  <c r="P29" i="17"/>
  <c r="N35" i="3"/>
  <c r="AS26" i="3"/>
  <c r="AR26" i="3"/>
  <c r="AN26" i="3"/>
  <c r="AM26" i="3"/>
  <c r="AI26" i="3"/>
  <c r="AH26" i="3"/>
  <c r="AD26" i="3"/>
  <c r="AC26" i="3"/>
  <c r="Y26" i="3"/>
  <c r="X26" i="3"/>
  <c r="BD39" i="11"/>
  <c r="BD38" i="11"/>
  <c r="BD37" i="11"/>
  <c r="BD36" i="11"/>
  <c r="BD35" i="11"/>
  <c r="BD34" i="11"/>
  <c r="BD33" i="11"/>
  <c r="BD32" i="11"/>
  <c r="J47" i="7"/>
  <c r="J46" i="7"/>
  <c r="J45" i="7"/>
  <c r="J44" i="7"/>
  <c r="J43" i="7"/>
  <c r="J42" i="7"/>
  <c r="J41" i="7"/>
  <c r="J40" i="7"/>
  <c r="J39" i="7"/>
  <c r="J38" i="7"/>
  <c r="J37" i="7"/>
  <c r="J36" i="7"/>
  <c r="J35" i="7"/>
  <c r="J34" i="7"/>
  <c r="J33" i="7"/>
  <c r="J32" i="7"/>
  <c r="J31" i="7"/>
  <c r="J30" i="7"/>
  <c r="L10" i="5"/>
  <c r="L9" i="5"/>
  <c r="O9" i="5" s="1"/>
  <c r="S9" i="5" s="1"/>
  <c r="D31" i="3" s="1"/>
  <c r="M9" i="24"/>
  <c r="E10" i="12"/>
  <c r="J9" i="7"/>
  <c r="M9" i="8"/>
  <c r="Q39" i="8"/>
  <c r="P40" i="3" s="1"/>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2" i="24"/>
  <c r="M11" i="24"/>
  <c r="M10" i="24"/>
  <c r="F3" i="24"/>
  <c r="E11" i="12"/>
  <c r="BD10" i="11"/>
  <c r="BD9" i="11"/>
  <c r="BD11" i="11"/>
  <c r="BD12" i="11"/>
  <c r="BD13" i="11"/>
  <c r="BD14" i="11"/>
  <c r="BD15" i="11"/>
  <c r="BD16" i="11"/>
  <c r="BD17" i="11"/>
  <c r="BD18" i="11"/>
  <c r="BD19" i="11"/>
  <c r="BD20" i="11"/>
  <c r="BD21" i="11"/>
  <c r="BD22" i="11"/>
  <c r="BD23" i="11"/>
  <c r="BD24" i="11"/>
  <c r="BD25" i="11"/>
  <c r="BD26" i="11"/>
  <c r="BD27" i="11"/>
  <c r="BD28" i="11"/>
  <c r="BD29" i="11"/>
  <c r="BD30" i="11"/>
  <c r="BD31" i="11"/>
  <c r="BD40" i="11"/>
  <c r="J11" i="6"/>
  <c r="K37" i="23"/>
  <c r="K36" i="23"/>
  <c r="K35" i="23"/>
  <c r="K34" i="23"/>
  <c r="K33" i="23"/>
  <c r="K32" i="23"/>
  <c r="K31" i="23"/>
  <c r="K30" i="23"/>
  <c r="K29" i="23"/>
  <c r="K28" i="23"/>
  <c r="K27" i="23"/>
  <c r="K26" i="23"/>
  <c r="K25" i="23"/>
  <c r="K24" i="23"/>
  <c r="K23" i="23"/>
  <c r="K22" i="23"/>
  <c r="K21" i="23"/>
  <c r="K20" i="23"/>
  <c r="K19" i="23"/>
  <c r="K18" i="23"/>
  <c r="K17" i="23"/>
  <c r="K16" i="23"/>
  <c r="K15" i="23"/>
  <c r="K14" i="23"/>
  <c r="K13" i="23"/>
  <c r="K12" i="23"/>
  <c r="K11" i="23"/>
  <c r="K10" i="23"/>
  <c r="K9" i="23"/>
  <c r="K8" i="23"/>
  <c r="D3" i="23"/>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D3" i="21"/>
  <c r="D3" i="11"/>
  <c r="M10" i="8"/>
  <c r="M11" i="8"/>
  <c r="M38" i="8"/>
  <c r="M12" i="8"/>
  <c r="M13" i="8"/>
  <c r="M14" i="8"/>
  <c r="M15" i="8"/>
  <c r="M16" i="8"/>
  <c r="M17" i="8"/>
  <c r="M18" i="8"/>
  <c r="M19" i="8"/>
  <c r="M20" i="8"/>
  <c r="M21" i="8"/>
  <c r="M22" i="8"/>
  <c r="M23" i="8"/>
  <c r="M24" i="8"/>
  <c r="M25" i="8"/>
  <c r="M26" i="8"/>
  <c r="M27" i="8"/>
  <c r="M28" i="8"/>
  <c r="M29" i="8"/>
  <c r="M30" i="8"/>
  <c r="M31" i="8"/>
  <c r="M32" i="8"/>
  <c r="M33" i="8"/>
  <c r="M34" i="8"/>
  <c r="M35" i="8"/>
  <c r="M36" i="8"/>
  <c r="M37" i="8"/>
  <c r="K15" i="15"/>
  <c r="H3" i="8"/>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M9" i="19" s="1"/>
  <c r="Q9" i="19" s="1"/>
  <c r="D39" i="3" s="1"/>
  <c r="D3" i="19"/>
  <c r="E3" i="17"/>
  <c r="K38" i="16"/>
  <c r="K37" i="16"/>
  <c r="K36" i="16"/>
  <c r="K35" i="16"/>
  <c r="K34" i="16"/>
  <c r="K33" i="16"/>
  <c r="K32" i="16"/>
  <c r="K31" i="16"/>
  <c r="K30" i="16"/>
  <c r="K29" i="16"/>
  <c r="K28" i="16"/>
  <c r="K27" i="16"/>
  <c r="K26" i="16"/>
  <c r="K25" i="16"/>
  <c r="K24" i="16"/>
  <c r="K23" i="16"/>
  <c r="K22" i="16"/>
  <c r="K21" i="16"/>
  <c r="K20" i="16"/>
  <c r="K19" i="16"/>
  <c r="K18" i="16"/>
  <c r="K17" i="16"/>
  <c r="K16" i="16"/>
  <c r="K15" i="16"/>
  <c r="K14" i="16"/>
  <c r="K13" i="16"/>
  <c r="K12" i="16"/>
  <c r="K11" i="16"/>
  <c r="K10" i="16"/>
  <c r="K9" i="16"/>
  <c r="E3" i="16"/>
  <c r="K38" i="15"/>
  <c r="K37" i="15"/>
  <c r="K36" i="15"/>
  <c r="K35" i="15"/>
  <c r="K34" i="15"/>
  <c r="K33" i="15"/>
  <c r="K32" i="15"/>
  <c r="K31" i="15"/>
  <c r="K30" i="15"/>
  <c r="K29" i="15"/>
  <c r="K28" i="15"/>
  <c r="K27" i="15"/>
  <c r="K26" i="15"/>
  <c r="K25" i="15"/>
  <c r="K24" i="15"/>
  <c r="K23" i="15"/>
  <c r="K22" i="15"/>
  <c r="K21" i="15"/>
  <c r="K20" i="15"/>
  <c r="K19" i="15"/>
  <c r="K18" i="15"/>
  <c r="K17" i="15"/>
  <c r="K16" i="15"/>
  <c r="K14" i="15"/>
  <c r="K13" i="15"/>
  <c r="K12" i="15"/>
  <c r="K11" i="15"/>
  <c r="K10" i="15"/>
  <c r="K9" i="15"/>
  <c r="D3" i="15"/>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D3" i="14"/>
  <c r="J51" i="7"/>
  <c r="J50" i="7"/>
  <c r="J49" i="7"/>
  <c r="J48" i="7"/>
  <c r="J29" i="7"/>
  <c r="D3" i="13"/>
  <c r="J27" i="6"/>
  <c r="J26" i="6"/>
  <c r="J25" i="6"/>
  <c r="J24" i="6"/>
  <c r="J23" i="6"/>
  <c r="J22" i="6"/>
  <c r="J21" i="6"/>
  <c r="J20" i="6"/>
  <c r="J38" i="6"/>
  <c r="J37" i="6"/>
  <c r="J36" i="6"/>
  <c r="J35" i="6"/>
  <c r="J34" i="6"/>
  <c r="J33" i="6"/>
  <c r="J32" i="6"/>
  <c r="J31" i="6"/>
  <c r="J30" i="6"/>
  <c r="J29" i="6"/>
  <c r="J28" i="6"/>
  <c r="J18" i="6"/>
  <c r="J17" i="6"/>
  <c r="J16" i="6"/>
  <c r="J15" i="6"/>
  <c r="J14" i="6"/>
  <c r="J13" i="6"/>
  <c r="J12" i="6"/>
  <c r="J10" i="6"/>
  <c r="J9" i="6"/>
  <c r="L56" i="5"/>
  <c r="L55" i="5"/>
  <c r="L54" i="5"/>
  <c r="L53" i="5"/>
  <c r="L52" i="5"/>
  <c r="L51" i="5"/>
  <c r="L50" i="5"/>
  <c r="L49" i="5"/>
  <c r="L48" i="5"/>
  <c r="L29" i="5"/>
  <c r="L28" i="5"/>
  <c r="L27" i="5"/>
  <c r="L26" i="5"/>
  <c r="L25" i="5"/>
  <c r="L24" i="5"/>
  <c r="L23" i="5"/>
  <c r="L22" i="5"/>
  <c r="L21" i="5"/>
  <c r="L20" i="5"/>
  <c r="L19" i="5"/>
  <c r="L18" i="5"/>
  <c r="L17" i="5"/>
  <c r="L16" i="5"/>
  <c r="L15" i="5"/>
  <c r="L14" i="5"/>
  <c r="L13" i="5"/>
  <c r="L12" i="5"/>
  <c r="L11" i="5"/>
  <c r="F3" i="5"/>
  <c r="P27" i="17"/>
  <c r="D3" i="2"/>
  <c r="E3" i="12"/>
  <c r="E33" i="12"/>
  <c r="E32" i="12"/>
  <c r="E31" i="12"/>
  <c r="E30" i="12"/>
  <c r="E29" i="12"/>
  <c r="E18" i="4"/>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D18" i="4"/>
  <c r="D19" i="4" s="1"/>
  <c r="D20" i="4" s="1"/>
  <c r="D21" i="4" s="1"/>
  <c r="D22" i="4" s="1"/>
  <c r="D23" i="4" s="1"/>
  <c r="D24" i="4" s="1"/>
  <c r="D25" i="4" s="1"/>
  <c r="D26" i="4" s="1"/>
  <c r="D27" i="4" s="1"/>
  <c r="D28" i="4" s="1"/>
  <c r="AI6" i="11"/>
  <c r="AA6" i="11"/>
  <c r="S6" i="11"/>
  <c r="K6" i="11"/>
  <c r="D3" i="6"/>
  <c r="E38" i="12"/>
  <c r="E37" i="12"/>
  <c r="E36" i="12"/>
  <c r="E35" i="12"/>
  <c r="E34" i="12"/>
  <c r="E28" i="12"/>
  <c r="E27" i="12"/>
  <c r="E26" i="12"/>
  <c r="E25" i="12"/>
  <c r="E24" i="12"/>
  <c r="E23" i="12"/>
  <c r="E22" i="12"/>
  <c r="E21" i="12"/>
  <c r="E20" i="12"/>
  <c r="E19" i="12"/>
  <c r="E18" i="12"/>
  <c r="E17" i="12"/>
  <c r="E16" i="12"/>
  <c r="E15" i="12"/>
  <c r="E14" i="12"/>
  <c r="E13" i="12"/>
  <c r="E12" i="12"/>
  <c r="J10" i="7"/>
  <c r="J11" i="7"/>
  <c r="J12" i="7"/>
  <c r="J13" i="7"/>
  <c r="J14" i="7"/>
  <c r="J15" i="7"/>
  <c r="J16" i="7"/>
  <c r="J17" i="7"/>
  <c r="J18" i="7"/>
  <c r="J19" i="7"/>
  <c r="J20" i="7"/>
  <c r="J21" i="7"/>
  <c r="J22" i="7"/>
  <c r="J23" i="7"/>
  <c r="J24" i="7"/>
  <c r="J25" i="7"/>
  <c r="J26" i="7"/>
  <c r="J27" i="7"/>
  <c r="J28" i="7"/>
  <c r="J52" i="7"/>
  <c r="J53" i="7"/>
  <c r="J54" i="7"/>
  <c r="J55" i="7"/>
  <c r="J108" i="7"/>
  <c r="D5" i="4"/>
  <c r="D6" i="4" s="1"/>
  <c r="D7" i="4" s="1"/>
  <c r="D8" i="4" s="1"/>
  <c r="D9" i="4" s="1"/>
  <c r="O30" i="13"/>
  <c r="Q36" i="12"/>
  <c r="P25" i="17"/>
  <c r="P21" i="17"/>
  <c r="P9" i="17"/>
  <c r="U21" i="24"/>
  <c r="D41" i="3"/>
  <c r="F41" i="3"/>
  <c r="AK33" i="3" l="1"/>
  <c r="AN40" i="3"/>
  <c r="AL40" i="3"/>
  <c r="AN31" i="3"/>
  <c r="AL31" i="3"/>
  <c r="AM34" i="3"/>
  <c r="AK34" i="3"/>
  <c r="AK42" i="3"/>
  <c r="AL33" i="3"/>
  <c r="AN36" i="3"/>
  <c r="AL36" i="3"/>
  <c r="AM44" i="3"/>
  <c r="AK44" i="3"/>
  <c r="AM30" i="3"/>
  <c r="AK30" i="3"/>
  <c r="AM33" i="3"/>
  <c r="AN32" i="3"/>
  <c r="AL32" i="3"/>
  <c r="AM39" i="3"/>
  <c r="AK39" i="3"/>
  <c r="AN43" i="3"/>
  <c r="AL43" i="3"/>
  <c r="AM42" i="3"/>
  <c r="AK29" i="3"/>
  <c r="AN33" i="3"/>
  <c r="AK37" i="3"/>
  <c r="AN28" i="3"/>
  <c r="AL28" i="3"/>
  <c r="AM35" i="3"/>
  <c r="AK35" i="3"/>
  <c r="AN38" i="3"/>
  <c r="AL38" i="3"/>
  <c r="AN42" i="3"/>
  <c r="AL29" i="3"/>
  <c r="AL37" i="3"/>
  <c r="AM40" i="3"/>
  <c r="AK40" i="3"/>
  <c r="AM31" i="3"/>
  <c r="AK31" i="3"/>
  <c r="AN34" i="3"/>
  <c r="AL34" i="3"/>
  <c r="AL42" i="3"/>
  <c r="AM29" i="3"/>
  <c r="AM37" i="3"/>
  <c r="AM36" i="3"/>
  <c r="AK36" i="3"/>
  <c r="AN44" i="3"/>
  <c r="AL44" i="3"/>
  <c r="AN30" i="3"/>
  <c r="AL30" i="3"/>
  <c r="AN29" i="3"/>
  <c r="AN37" i="3"/>
  <c r="AM32" i="3"/>
  <c r="AK32" i="3"/>
  <c r="AN39" i="3"/>
  <c r="AL39" i="3"/>
  <c r="AM43" i="3"/>
  <c r="AK43" i="3"/>
  <c r="AN35" i="3"/>
  <c r="AM38" i="3"/>
  <c r="AK38" i="3"/>
  <c r="AM28" i="3"/>
  <c r="AK28" i="3"/>
  <c r="AL35" i="3"/>
  <c r="AS36" i="3"/>
  <c r="AQ36" i="3"/>
  <c r="AS32" i="3"/>
  <c r="AQ32" i="3"/>
  <c r="AR39" i="3"/>
  <c r="AP39" i="3"/>
  <c r="AS43" i="3"/>
  <c r="AQ43" i="3"/>
  <c r="AS28" i="3"/>
  <c r="AQ28" i="3"/>
  <c r="AR35" i="3"/>
  <c r="AP35" i="3"/>
  <c r="AS38" i="3"/>
  <c r="AQ38" i="3"/>
  <c r="AS40" i="3"/>
  <c r="AQ31" i="3"/>
  <c r="AR44" i="3"/>
  <c r="AR30" i="3"/>
  <c r="AP29" i="3"/>
  <c r="AP37" i="3"/>
  <c r="AR40" i="3"/>
  <c r="AP40" i="3"/>
  <c r="AR31" i="3"/>
  <c r="AS34" i="3"/>
  <c r="AQ34" i="3"/>
  <c r="AP42" i="3"/>
  <c r="AP38" i="3"/>
  <c r="AS37" i="3"/>
  <c r="AQ29" i="3"/>
  <c r="AP33" i="3"/>
  <c r="AQ37" i="3"/>
  <c r="AR36" i="3"/>
  <c r="AP36" i="3"/>
  <c r="AS44" i="3"/>
  <c r="AQ44" i="3"/>
  <c r="AS30" i="3"/>
  <c r="AQ30" i="3"/>
  <c r="AQ42" i="3"/>
  <c r="AS29" i="3"/>
  <c r="AR28" i="3"/>
  <c r="AQ35" i="3"/>
  <c r="AS42" i="3"/>
  <c r="AS33" i="3"/>
  <c r="AS31" i="3"/>
  <c r="AP34" i="3"/>
  <c r="AP30" i="3"/>
  <c r="AR29" i="3"/>
  <c r="AQ33" i="3"/>
  <c r="AR37" i="3"/>
  <c r="AR32" i="3"/>
  <c r="AP32" i="3"/>
  <c r="AS39" i="3"/>
  <c r="AQ39" i="3"/>
  <c r="AR43" i="3"/>
  <c r="AP43" i="3"/>
  <c r="AR42" i="3"/>
  <c r="AR33" i="3"/>
  <c r="AP28" i="3"/>
  <c r="AS35" i="3"/>
  <c r="AR38" i="3"/>
  <c r="AQ40" i="3"/>
  <c r="AR34" i="3"/>
  <c r="AP44" i="3"/>
  <c r="AD33" i="3"/>
  <c r="AA37" i="3"/>
  <c r="AD40" i="3"/>
  <c r="AC40" i="3"/>
  <c r="AB40" i="3"/>
  <c r="AA40" i="3"/>
  <c r="AD31" i="3"/>
  <c r="AC31" i="3"/>
  <c r="AB31" i="3"/>
  <c r="AA31" i="3"/>
  <c r="AD34" i="3"/>
  <c r="AC34" i="3"/>
  <c r="AB34" i="3"/>
  <c r="AA34" i="3"/>
  <c r="AA42" i="3"/>
  <c r="AB29" i="3"/>
  <c r="AA29" i="3"/>
  <c r="AA33" i="3"/>
  <c r="AB37" i="3"/>
  <c r="AD36" i="3"/>
  <c r="AC36" i="3"/>
  <c r="AB36" i="3"/>
  <c r="AA36" i="3"/>
  <c r="AD44" i="3"/>
  <c r="AC44" i="3"/>
  <c r="AB44" i="3"/>
  <c r="AA44" i="3"/>
  <c r="AD30" i="3"/>
  <c r="AC30" i="3"/>
  <c r="AB30" i="3"/>
  <c r="AA30" i="3"/>
  <c r="AB42" i="3"/>
  <c r="AC29" i="3"/>
  <c r="AB33" i="3"/>
  <c r="AC37" i="3"/>
  <c r="AD32" i="3"/>
  <c r="AC32" i="3"/>
  <c r="AB32" i="3"/>
  <c r="AA32" i="3"/>
  <c r="AD39" i="3"/>
  <c r="AC39" i="3"/>
  <c r="AB39" i="3"/>
  <c r="AA39" i="3"/>
  <c r="AD43" i="3"/>
  <c r="AC43" i="3"/>
  <c r="AB43" i="3"/>
  <c r="AA43" i="3"/>
  <c r="AC42" i="3"/>
  <c r="AD29" i="3"/>
  <c r="AC33" i="3"/>
  <c r="AD37" i="3"/>
  <c r="AD28" i="3"/>
  <c r="AC28" i="3"/>
  <c r="AB28" i="3"/>
  <c r="AA28" i="3"/>
  <c r="AD35" i="3"/>
  <c r="AC35" i="3"/>
  <c r="AB35" i="3"/>
  <c r="AA35" i="3"/>
  <c r="AD38" i="3"/>
  <c r="AC38" i="3"/>
  <c r="AB38" i="3"/>
  <c r="AA38" i="3"/>
  <c r="AD42" i="3"/>
  <c r="N42" i="3"/>
  <c r="N36" i="3"/>
  <c r="N33" i="3"/>
  <c r="N39" i="3"/>
  <c r="N30" i="3"/>
  <c r="N37" i="3"/>
  <c r="N34" i="3"/>
  <c r="N29" i="3"/>
  <c r="N40" i="3"/>
  <c r="N41" i="3"/>
  <c r="N38" i="3"/>
  <c r="N43" i="3"/>
  <c r="AH41" i="3"/>
  <c r="AG41" i="3"/>
  <c r="AF41" i="3"/>
  <c r="W44" i="3"/>
  <c r="V44" i="3"/>
  <c r="Y44" i="3"/>
  <c r="X44" i="3"/>
  <c r="AL41" i="3"/>
  <c r="AK41" i="3"/>
  <c r="AR41" i="3"/>
  <c r="AQ41" i="3"/>
  <c r="AP41" i="3"/>
  <c r="P20" i="11"/>
  <c r="X31" i="3"/>
  <c r="W43" i="3"/>
  <c r="W35" i="3"/>
  <c r="V43" i="3"/>
  <c r="V35" i="3"/>
  <c r="W37" i="3"/>
  <c r="V28" i="3"/>
  <c r="W42" i="3"/>
  <c r="W34" i="3"/>
  <c r="V42" i="3"/>
  <c r="V34" i="3"/>
  <c r="W41" i="3"/>
  <c r="W33" i="3"/>
  <c r="V41" i="3"/>
  <c r="V33" i="3"/>
  <c r="V29" i="3"/>
  <c r="V36" i="3"/>
  <c r="W40" i="3"/>
  <c r="W32" i="3"/>
  <c r="V40" i="3"/>
  <c r="V32" i="3"/>
  <c r="W39" i="3"/>
  <c r="W31" i="3"/>
  <c r="V39" i="3"/>
  <c r="V31" i="3"/>
  <c r="V37" i="3"/>
  <c r="W36" i="3"/>
  <c r="W38" i="3"/>
  <c r="W30" i="3"/>
  <c r="V38" i="3"/>
  <c r="V30" i="3"/>
  <c r="W29" i="3"/>
  <c r="W28" i="3"/>
  <c r="AA41" i="3"/>
  <c r="AB41" i="3"/>
  <c r="U37" i="24"/>
  <c r="U17" i="24"/>
  <c r="U34" i="24"/>
  <c r="U30" i="24"/>
  <c r="U12" i="24"/>
  <c r="P11" i="17"/>
  <c r="P33" i="17"/>
  <c r="P17" i="17"/>
  <c r="P13" i="17"/>
  <c r="P30" i="17"/>
  <c r="P14" i="17"/>
  <c r="P32" i="17"/>
  <c r="P28" i="17"/>
  <c r="P12" i="17"/>
  <c r="O23" i="13"/>
  <c r="O15" i="13"/>
  <c r="K34" i="13"/>
  <c r="P33" i="3" s="1"/>
  <c r="AI41" i="3"/>
  <c r="O31" i="13"/>
  <c r="O19" i="13"/>
  <c r="O28" i="13"/>
  <c r="O16" i="13"/>
  <c r="O29" i="13"/>
  <c r="O21" i="13"/>
  <c r="O13" i="13"/>
  <c r="M39" i="6"/>
  <c r="P32" i="3" s="1"/>
  <c r="Q20" i="12"/>
  <c r="Q16" i="12"/>
  <c r="Q12" i="12"/>
  <c r="Q38" i="12"/>
  <c r="Q34" i="12"/>
  <c r="Q22" i="12"/>
  <c r="Q10" i="12"/>
  <c r="Q37" i="12"/>
  <c r="Q33" i="12"/>
  <c r="Q29" i="12"/>
  <c r="Q25" i="12"/>
  <c r="Q17" i="12"/>
  <c r="Q13" i="12"/>
  <c r="M26" i="2"/>
  <c r="M23" i="2"/>
  <c r="M33" i="2"/>
  <c r="O15" i="11"/>
  <c r="AY15" i="11" s="1"/>
  <c r="BC15" i="11" s="1"/>
  <c r="Q32" i="11"/>
  <c r="Y32" i="11" s="1"/>
  <c r="Z32" i="11" s="1"/>
  <c r="O36" i="11"/>
  <c r="AY36" i="11" s="1"/>
  <c r="BC36" i="11" s="1"/>
  <c r="BC20" i="11"/>
  <c r="AS41" i="3"/>
  <c r="AC41" i="3"/>
  <c r="AD41" i="3"/>
  <c r="AN41" i="3"/>
  <c r="AM41" i="3"/>
  <c r="Q16" i="11"/>
  <c r="Y16" i="11" s="1"/>
  <c r="Z16" i="11" s="1"/>
  <c r="Q37" i="11"/>
  <c r="R37" i="11" s="1"/>
  <c r="O28" i="11"/>
  <c r="AY28" i="11" s="1"/>
  <c r="BC28" i="11" s="1"/>
  <c r="Q29" i="11"/>
  <c r="Y29" i="11" s="1"/>
  <c r="Z29" i="11" s="1"/>
  <c r="O39" i="11"/>
  <c r="AY39" i="11" s="1"/>
  <c r="BC39" i="11" s="1"/>
  <c r="O12" i="11"/>
  <c r="AY12" i="11" s="1"/>
  <c r="BC12" i="11" s="1"/>
  <c r="Q40" i="11"/>
  <c r="Y40" i="11" s="1"/>
  <c r="Z40" i="11" s="1"/>
  <c r="O31" i="11"/>
  <c r="AY31" i="11" s="1"/>
  <c r="BC31" i="11" s="1"/>
  <c r="Q13" i="11"/>
  <c r="R13" i="11" s="1"/>
  <c r="W20" i="11"/>
  <c r="X20" i="11" s="1"/>
  <c r="T39" i="24"/>
  <c r="S41" i="3" s="1"/>
  <c r="P39" i="19"/>
  <c r="S39" i="3" s="1"/>
  <c r="Q24" i="11"/>
  <c r="O23" i="11"/>
  <c r="AY23" i="11" s="1"/>
  <c r="BC23" i="11" s="1"/>
  <c r="Q21" i="11"/>
  <c r="P38" i="23"/>
  <c r="R43" i="3" s="1"/>
  <c r="U38" i="24"/>
  <c r="U18" i="24"/>
  <c r="U14" i="24"/>
  <c r="P39" i="14"/>
  <c r="R35" i="3" s="1"/>
  <c r="O33" i="13"/>
  <c r="M34" i="13"/>
  <c r="R33" i="3" s="1"/>
  <c r="L34" i="17"/>
  <c r="P38" i="3" s="1"/>
  <c r="P10" i="17"/>
  <c r="N39" i="16"/>
  <c r="P37" i="3" s="1"/>
  <c r="O9" i="11"/>
  <c r="O14" i="11"/>
  <c r="AY14" i="11" s="1"/>
  <c r="BC14" i="11" s="1"/>
  <c r="O22" i="11"/>
  <c r="AY22" i="11" s="1"/>
  <c r="BC22" i="11" s="1"/>
  <c r="O30" i="11"/>
  <c r="AY30" i="11" s="1"/>
  <c r="BC30" i="11" s="1"/>
  <c r="O38" i="11"/>
  <c r="AY38" i="11" s="1"/>
  <c r="BC38" i="11" s="1"/>
  <c r="Q15" i="11"/>
  <c r="Q23" i="11"/>
  <c r="Q31" i="11"/>
  <c r="Q39" i="11"/>
  <c r="O17" i="11"/>
  <c r="AY17" i="11" s="1"/>
  <c r="BC17" i="11" s="1"/>
  <c r="O25" i="11"/>
  <c r="AY25" i="11" s="1"/>
  <c r="BC25" i="11" s="1"/>
  <c r="O33" i="11"/>
  <c r="AY33" i="11" s="1"/>
  <c r="BC33" i="11" s="1"/>
  <c r="Q10" i="11"/>
  <c r="Q18" i="11"/>
  <c r="Q26" i="11"/>
  <c r="Q34" i="11"/>
  <c r="Q9" i="11"/>
  <c r="O16" i="11"/>
  <c r="AY16" i="11" s="1"/>
  <c r="BC16" i="11" s="1"/>
  <c r="O24" i="11"/>
  <c r="AY24" i="11" s="1"/>
  <c r="BC24" i="11" s="1"/>
  <c r="O32" i="11"/>
  <c r="AY32" i="11" s="1"/>
  <c r="BC32" i="11" s="1"/>
  <c r="O40" i="11"/>
  <c r="AY40" i="11" s="1"/>
  <c r="BC40" i="11" s="1"/>
  <c r="Q17" i="11"/>
  <c r="Q25" i="11"/>
  <c r="R25" i="11" s="1"/>
  <c r="Q33" i="11"/>
  <c r="O11" i="11"/>
  <c r="AY11" i="11" s="1"/>
  <c r="BC11" i="11" s="1"/>
  <c r="O19" i="11"/>
  <c r="AY19" i="11" s="1"/>
  <c r="BC19" i="11" s="1"/>
  <c r="O27" i="11"/>
  <c r="AY27" i="11" s="1"/>
  <c r="BC27" i="11" s="1"/>
  <c r="O35" i="11"/>
  <c r="AY35" i="11" s="1"/>
  <c r="BC35" i="11" s="1"/>
  <c r="Q12" i="11"/>
  <c r="Y12" i="11" s="1"/>
  <c r="Z12" i="11" s="1"/>
  <c r="Q20" i="11"/>
  <c r="Q28" i="11"/>
  <c r="Y28" i="11" s="1"/>
  <c r="Z28" i="11" s="1"/>
  <c r="Q36" i="11"/>
  <c r="O10" i="11"/>
  <c r="AY10" i="11" s="1"/>
  <c r="BC10" i="11" s="1"/>
  <c r="O18" i="11"/>
  <c r="AY18" i="11" s="1"/>
  <c r="BC18" i="11" s="1"/>
  <c r="O26" i="11"/>
  <c r="AY26" i="11" s="1"/>
  <c r="BC26" i="11" s="1"/>
  <c r="O34" i="11"/>
  <c r="AY34" i="11" s="1"/>
  <c r="BC34" i="11" s="1"/>
  <c r="Q11" i="11"/>
  <c r="Q19" i="11"/>
  <c r="Q27" i="11"/>
  <c r="Q35" i="11"/>
  <c r="O13" i="11"/>
  <c r="AY13" i="11" s="1"/>
  <c r="BC13" i="11" s="1"/>
  <c r="O21" i="11"/>
  <c r="AY21" i="11" s="1"/>
  <c r="BC21" i="11" s="1"/>
  <c r="O29" i="11"/>
  <c r="AY29" i="11" s="1"/>
  <c r="BC29" i="11" s="1"/>
  <c r="O37" i="11"/>
  <c r="AY37" i="11" s="1"/>
  <c r="BC37" i="11" s="1"/>
  <c r="Q14" i="11"/>
  <c r="Q22" i="11"/>
  <c r="Q30" i="11"/>
  <c r="Q38" i="11"/>
  <c r="O26" i="13"/>
  <c r="O22" i="13"/>
  <c r="O57" i="5"/>
  <c r="P31" i="3" s="1"/>
  <c r="I34" i="2"/>
  <c r="P29" i="3" s="1"/>
  <c r="M11" i="2"/>
  <c r="K34" i="2"/>
  <c r="R29" i="3" s="1"/>
  <c r="U10" i="24"/>
  <c r="Q39" i="24"/>
  <c r="P41" i="3" s="1"/>
  <c r="P23" i="17"/>
  <c r="P19" i="17"/>
  <c r="P15" i="17"/>
  <c r="O10" i="13"/>
  <c r="M31" i="2"/>
  <c r="M19" i="2"/>
  <c r="P22" i="17"/>
  <c r="U9" i="24"/>
  <c r="U36" i="24"/>
  <c r="U32" i="24"/>
  <c r="U28" i="24"/>
  <c r="U20" i="24"/>
  <c r="U16" i="24"/>
  <c r="BA41" i="11"/>
  <c r="R28" i="3" s="1"/>
  <c r="O17" i="13"/>
  <c r="N32" i="3"/>
  <c r="M30" i="2"/>
  <c r="M22" i="2"/>
  <c r="M18" i="2"/>
  <c r="M14" i="2"/>
  <c r="M10" i="2"/>
  <c r="Q35" i="12"/>
  <c r="Q31" i="12"/>
  <c r="Q27" i="12"/>
  <c r="Q23" i="12"/>
  <c r="Q15" i="12"/>
  <c r="P31" i="17"/>
  <c r="P109" i="7"/>
  <c r="R34" i="3" s="1"/>
  <c r="U35" i="24"/>
  <c r="U31" i="24"/>
  <c r="U27" i="24"/>
  <c r="U23" i="24"/>
  <c r="U19" i="24"/>
  <c r="U15" i="24"/>
  <c r="S39" i="24"/>
  <c r="U26" i="24"/>
  <c r="P39" i="16"/>
  <c r="R37" i="3" s="1"/>
  <c r="O14" i="13"/>
  <c r="M48" i="5"/>
  <c r="Q32" i="12"/>
  <c r="Q28" i="12"/>
  <c r="Q24" i="12"/>
  <c r="P24" i="17"/>
  <c r="P20" i="17"/>
  <c r="O24" i="13"/>
  <c r="O20" i="13"/>
  <c r="M29" i="2"/>
  <c r="M25" i="2"/>
  <c r="M21" i="2"/>
  <c r="M17" i="2"/>
  <c r="Q30" i="12"/>
  <c r="Q18" i="12"/>
  <c r="Q14" i="12"/>
  <c r="U25" i="24"/>
  <c r="V26" i="3"/>
  <c r="Y29" i="3"/>
  <c r="Y30" i="3"/>
  <c r="Y42" i="3"/>
  <c r="X38" i="3"/>
  <c r="X43" i="3"/>
  <c r="Y37" i="3"/>
  <c r="X35" i="3"/>
  <c r="Y28" i="3"/>
  <c r="P39" i="12"/>
  <c r="S30" i="3" s="1"/>
  <c r="M21" i="5"/>
  <c r="M13" i="5"/>
  <c r="N109" i="7"/>
  <c r="P34" i="3" s="1"/>
  <c r="BD41" i="11"/>
  <c r="Q38" i="23"/>
  <c r="S43" i="3" s="1"/>
  <c r="P39" i="6"/>
  <c r="S32" i="3" s="1"/>
  <c r="R57" i="5"/>
  <c r="S31" i="3" s="1"/>
  <c r="L34" i="2"/>
  <c r="S29" i="3" s="1"/>
  <c r="S39" i="8"/>
  <c r="R40" i="3" s="1"/>
  <c r="O39" i="19"/>
  <c r="R39" i="3" s="1"/>
  <c r="M15" i="5"/>
  <c r="O34" i="17"/>
  <c r="S38" i="3" s="1"/>
  <c r="Q109" i="7"/>
  <c r="S34" i="3" s="1"/>
  <c r="M17" i="5"/>
  <c r="M9" i="5"/>
  <c r="N31" i="3"/>
  <c r="Q57" i="5"/>
  <c r="R31" i="3" s="1"/>
  <c r="Q11" i="12"/>
  <c r="O39" i="12"/>
  <c r="R30" i="3" s="1"/>
  <c r="N38" i="23"/>
  <c r="P43" i="3" s="1"/>
  <c r="N38" i="21"/>
  <c r="P42" i="3" s="1"/>
  <c r="Q19" i="12"/>
  <c r="Q39" i="14"/>
  <c r="S35" i="3" s="1"/>
  <c r="M19" i="5"/>
  <c r="Q38" i="21"/>
  <c r="S42" i="3" s="1"/>
  <c r="Q39" i="16"/>
  <c r="S37" i="3" s="1"/>
  <c r="Q39" i="15"/>
  <c r="S36" i="3" s="1"/>
  <c r="P38" i="21"/>
  <c r="R42" i="3" s="1"/>
  <c r="M39" i="19"/>
  <c r="P39" i="3" s="1"/>
  <c r="N34" i="13"/>
  <c r="S33" i="3" s="1"/>
  <c r="O9" i="13"/>
  <c r="P26" i="17"/>
  <c r="M33" i="5"/>
  <c r="P39" i="15"/>
  <c r="R36" i="3" s="1"/>
  <c r="M27" i="2"/>
  <c r="M15" i="2"/>
  <c r="O18" i="13"/>
  <c r="N39" i="15"/>
  <c r="P36" i="3" s="1"/>
  <c r="O32" i="13"/>
  <c r="M13" i="2"/>
  <c r="Q26" i="12"/>
  <c r="AE4" i="11"/>
  <c r="T39" i="8"/>
  <c r="S40" i="3" s="1"/>
  <c r="U24" i="24"/>
  <c r="N34" i="17"/>
  <c r="R38" i="3" s="1"/>
  <c r="O25" i="13"/>
  <c r="O39" i="6"/>
  <c r="R32" i="3" s="1"/>
  <c r="P16" i="17"/>
  <c r="N39" i="14"/>
  <c r="P35" i="3" s="1"/>
  <c r="M39" i="12"/>
  <c r="P30" i="3" s="1"/>
  <c r="X33" i="3"/>
  <c r="X36" i="3"/>
  <c r="X40" i="3"/>
  <c r="Y32" i="3"/>
  <c r="Y35" i="3"/>
  <c r="Y39" i="3"/>
  <c r="Y43" i="3"/>
  <c r="X30" i="3"/>
  <c r="X29" i="3"/>
  <c r="X34" i="3"/>
  <c r="X37" i="3"/>
  <c r="X41" i="3"/>
  <c r="Y33" i="3"/>
  <c r="Y36" i="3"/>
  <c r="Y40" i="3"/>
  <c r="M36" i="5"/>
  <c r="AA26" i="3"/>
  <c r="Y41" i="3"/>
  <c r="Y34" i="3"/>
  <c r="X42" i="3"/>
  <c r="X28" i="3"/>
  <c r="Y38" i="3"/>
  <c r="Y31" i="3"/>
  <c r="X39" i="3"/>
  <c r="X32" i="3"/>
  <c r="M40" i="5"/>
  <c r="AG46" i="3" l="1"/>
  <c r="AQ46" i="3"/>
  <c r="AB46" i="3"/>
  <c r="AL46" i="3"/>
  <c r="AK45" i="3"/>
  <c r="W46" i="3"/>
  <c r="V46" i="3"/>
  <c r="R28" i="11"/>
  <c r="AF45" i="3"/>
  <c r="AF47" i="3" s="1"/>
  <c r="AP45" i="3"/>
  <c r="AR49" i="3"/>
  <c r="U44" i="3"/>
  <c r="AH49" i="3"/>
  <c r="W39" i="11"/>
  <c r="X39" i="11" s="1"/>
  <c r="P23" i="11"/>
  <c r="P28" i="11"/>
  <c r="P10" i="11"/>
  <c r="P40" i="11"/>
  <c r="P37" i="11"/>
  <c r="M37" i="11" s="1"/>
  <c r="P34" i="11"/>
  <c r="P35" i="11"/>
  <c r="P33" i="11"/>
  <c r="P30" i="11"/>
  <c r="P29" i="11"/>
  <c r="P26" i="11"/>
  <c r="P25" i="11"/>
  <c r="M25" i="11" s="1"/>
  <c r="P22" i="11"/>
  <c r="P13" i="11"/>
  <c r="M13" i="11" s="1"/>
  <c r="P38" i="11"/>
  <c r="P31" i="11"/>
  <c r="P32" i="11"/>
  <c r="P21" i="11"/>
  <c r="P18" i="11"/>
  <c r="P19" i="11"/>
  <c r="P16" i="11"/>
  <c r="P17" i="11"/>
  <c r="P14" i="11"/>
  <c r="P39" i="11"/>
  <c r="W45" i="3"/>
  <c r="V45" i="3"/>
  <c r="W47" i="3"/>
  <c r="AM49" i="3"/>
  <c r="W11" i="11"/>
  <c r="X11" i="11" s="1"/>
  <c r="P11" i="11"/>
  <c r="W15" i="11"/>
  <c r="X15" i="11" s="1"/>
  <c r="P15" i="11"/>
  <c r="W36" i="11"/>
  <c r="X36" i="11" s="1"/>
  <c r="P36" i="11"/>
  <c r="AN49" i="3"/>
  <c r="AI49" i="3"/>
  <c r="AC49" i="3"/>
  <c r="AS49" i="3"/>
  <c r="W27" i="11"/>
  <c r="X27" i="11" s="1"/>
  <c r="P27" i="11"/>
  <c r="W24" i="11"/>
  <c r="X24" i="11" s="1"/>
  <c r="P24" i="11"/>
  <c r="W12" i="11"/>
  <c r="X12" i="11" s="1"/>
  <c r="U12" i="11" s="1"/>
  <c r="P12" i="11"/>
  <c r="R41" i="3"/>
  <c r="U41" i="3" s="1"/>
  <c r="U43" i="3"/>
  <c r="U42" i="3"/>
  <c r="U40" i="3"/>
  <c r="U39" i="3"/>
  <c r="U38" i="3"/>
  <c r="U37" i="3"/>
  <c r="U36" i="3"/>
  <c r="U35" i="3"/>
  <c r="U34" i="3"/>
  <c r="U33" i="3"/>
  <c r="R32" i="11"/>
  <c r="R16" i="11"/>
  <c r="Y37" i="11"/>
  <c r="Z37" i="11" s="1"/>
  <c r="R40" i="11"/>
  <c r="Y13" i="11"/>
  <c r="Z13" i="11" s="1"/>
  <c r="R29" i="11"/>
  <c r="W28" i="11"/>
  <c r="X28" i="11" s="1"/>
  <c r="U28" i="11" s="1"/>
  <c r="W31" i="11"/>
  <c r="X31" i="11" s="1"/>
  <c r="Y25" i="11"/>
  <c r="Z25" i="11" s="1"/>
  <c r="R12" i="11"/>
  <c r="Y38" i="11"/>
  <c r="Z38" i="11" s="1"/>
  <c r="R38" i="11"/>
  <c r="W37" i="11"/>
  <c r="X37" i="11" s="1"/>
  <c r="R35" i="11"/>
  <c r="Y35" i="11"/>
  <c r="Z35" i="11" s="1"/>
  <c r="W34" i="11"/>
  <c r="X34" i="11" s="1"/>
  <c r="Y36" i="11"/>
  <c r="Z36" i="11" s="1"/>
  <c r="R36" i="11"/>
  <c r="W35" i="11"/>
  <c r="X35" i="11" s="1"/>
  <c r="R33" i="11"/>
  <c r="M33" i="11" s="1"/>
  <c r="Y33" i="11"/>
  <c r="Z33" i="11" s="1"/>
  <c r="W32" i="11"/>
  <c r="X32" i="11" s="1"/>
  <c r="U32" i="11" s="1"/>
  <c r="Y34" i="11"/>
  <c r="Z34" i="11" s="1"/>
  <c r="R34" i="11"/>
  <c r="W33" i="11"/>
  <c r="X33" i="11" s="1"/>
  <c r="Y31" i="11"/>
  <c r="Z31" i="11" s="1"/>
  <c r="R31" i="11"/>
  <c r="W30" i="11"/>
  <c r="X30" i="11" s="1"/>
  <c r="W23" i="11"/>
  <c r="X23" i="11" s="1"/>
  <c r="R14" i="11"/>
  <c r="Y14" i="11"/>
  <c r="Z14" i="11" s="1"/>
  <c r="Y11" i="11"/>
  <c r="Z11" i="11" s="1"/>
  <c r="R11" i="11"/>
  <c r="R10" i="11"/>
  <c r="Y10" i="11"/>
  <c r="Z10" i="11" s="1"/>
  <c r="W38" i="11"/>
  <c r="X38" i="11" s="1"/>
  <c r="R21" i="11"/>
  <c r="Y21" i="11"/>
  <c r="Z21" i="11" s="1"/>
  <c r="P34" i="17"/>
  <c r="R30" i="11"/>
  <c r="Y30" i="11"/>
  <c r="Z30" i="11" s="1"/>
  <c r="W29" i="11"/>
  <c r="X29" i="11" s="1"/>
  <c r="U29" i="11" s="1"/>
  <c r="Y27" i="11"/>
  <c r="Z27" i="11" s="1"/>
  <c r="R27" i="11"/>
  <c r="W26" i="11"/>
  <c r="X26" i="11" s="1"/>
  <c r="R26" i="11"/>
  <c r="Y26" i="11"/>
  <c r="Z26" i="11" s="1"/>
  <c r="W25" i="11"/>
  <c r="X25" i="11" s="1"/>
  <c r="Y23" i="11"/>
  <c r="Z23" i="11" s="1"/>
  <c r="R23" i="11"/>
  <c r="W22" i="11"/>
  <c r="X22" i="11" s="1"/>
  <c r="R24" i="11"/>
  <c r="Y24" i="11"/>
  <c r="Z24" i="11" s="1"/>
  <c r="W13" i="11"/>
  <c r="X13" i="11" s="1"/>
  <c r="W10" i="11"/>
  <c r="X10" i="11" s="1"/>
  <c r="R9" i="11"/>
  <c r="Y9" i="11"/>
  <c r="Z9" i="11" s="1"/>
  <c r="Y39" i="11"/>
  <c r="Z39" i="11" s="1"/>
  <c r="R39" i="11"/>
  <c r="P9" i="11"/>
  <c r="W9" i="11"/>
  <c r="AE9" i="11" s="1"/>
  <c r="W40" i="11"/>
  <c r="X40" i="11" s="1"/>
  <c r="U40" i="11" s="1"/>
  <c r="Y22" i="11"/>
  <c r="Z22" i="11" s="1"/>
  <c r="R22" i="11"/>
  <c r="W21" i="11"/>
  <c r="X21" i="11" s="1"/>
  <c r="R19" i="11"/>
  <c r="Y19" i="11"/>
  <c r="Z19" i="11" s="1"/>
  <c r="W18" i="11"/>
  <c r="X18" i="11" s="1"/>
  <c r="Y20" i="11"/>
  <c r="Z20" i="11" s="1"/>
  <c r="U20" i="11" s="1"/>
  <c r="R20" i="11"/>
  <c r="M20" i="11" s="1"/>
  <c r="W19" i="11"/>
  <c r="X19" i="11" s="1"/>
  <c r="R17" i="11"/>
  <c r="Y17" i="11"/>
  <c r="Z17" i="11" s="1"/>
  <c r="W16" i="11"/>
  <c r="X16" i="11" s="1"/>
  <c r="U16" i="11" s="1"/>
  <c r="R18" i="11"/>
  <c r="M18" i="11" s="1"/>
  <c r="Y18" i="11"/>
  <c r="Z18" i="11" s="1"/>
  <c r="U18" i="11" s="1"/>
  <c r="W17" i="11"/>
  <c r="X17" i="11" s="1"/>
  <c r="R15" i="11"/>
  <c r="Y15" i="11"/>
  <c r="Z15" i="11" s="1"/>
  <c r="W14" i="11"/>
  <c r="X14" i="11" s="1"/>
  <c r="R109" i="7"/>
  <c r="M34" i="2"/>
  <c r="AG16" i="11"/>
  <c r="AO16" i="11" s="1"/>
  <c r="Q39" i="6"/>
  <c r="U39" i="8"/>
  <c r="U39" i="24"/>
  <c r="R38" i="21"/>
  <c r="Y49" i="3"/>
  <c r="V47" i="3"/>
  <c r="AG29" i="11"/>
  <c r="AG28" i="11"/>
  <c r="AG12" i="11"/>
  <c r="R39" i="15"/>
  <c r="R38" i="23"/>
  <c r="S57" i="5"/>
  <c r="AG40" i="11"/>
  <c r="Q39" i="19"/>
  <c r="X49" i="3"/>
  <c r="R39" i="16"/>
  <c r="O34" i="13"/>
  <c r="R39" i="14"/>
  <c r="Q39" i="12"/>
  <c r="AE20" i="11"/>
  <c r="AG32" i="11"/>
  <c r="AE25" i="11" l="1"/>
  <c r="AF25" i="11" s="1"/>
  <c r="AK47" i="3"/>
  <c r="AK49" i="3" s="1"/>
  <c r="AP47" i="3"/>
  <c r="AP49" i="3" s="1"/>
  <c r="U23" i="11"/>
  <c r="M40" i="11"/>
  <c r="U22" i="11"/>
  <c r="D28" i="3"/>
  <c r="AF49" i="3"/>
  <c r="M28" i="11"/>
  <c r="M10" i="11"/>
  <c r="M35" i="11"/>
  <c r="M21" i="11"/>
  <c r="M26" i="11"/>
  <c r="M14" i="11"/>
  <c r="M38" i="11"/>
  <c r="AE24" i="11"/>
  <c r="AM24" i="11" s="1"/>
  <c r="M17" i="11"/>
  <c r="M34" i="11"/>
  <c r="AE39" i="11"/>
  <c r="AM39" i="11" s="1"/>
  <c r="W49" i="3"/>
  <c r="AL49" i="3"/>
  <c r="U39" i="11"/>
  <c r="M23" i="11"/>
  <c r="M16" i="11"/>
  <c r="M32" i="11"/>
  <c r="M22" i="11"/>
  <c r="M30" i="11"/>
  <c r="AP16" i="11"/>
  <c r="AW16" i="11"/>
  <c r="AX16" i="11" s="1"/>
  <c r="M31" i="11"/>
  <c r="M19" i="11"/>
  <c r="M29" i="11"/>
  <c r="AE31" i="11"/>
  <c r="AF31" i="11" s="1"/>
  <c r="AE27" i="11"/>
  <c r="AF27" i="11" s="1"/>
  <c r="AE30" i="11"/>
  <c r="AF30" i="11" s="1"/>
  <c r="U30" i="11"/>
  <c r="AE15" i="11"/>
  <c r="AM15" i="11" s="1"/>
  <c r="AE40" i="11"/>
  <c r="AF40" i="11" s="1"/>
  <c r="U15" i="11"/>
  <c r="V49" i="3"/>
  <c r="AE26" i="11"/>
  <c r="AF26" i="11" s="1"/>
  <c r="AG38" i="11"/>
  <c r="AO38" i="11" s="1"/>
  <c r="M11" i="11"/>
  <c r="M24" i="11"/>
  <c r="AE11" i="11"/>
  <c r="AF11" i="11" s="1"/>
  <c r="U17" i="11"/>
  <c r="U24" i="11"/>
  <c r="U25" i="11"/>
  <c r="U13" i="11"/>
  <c r="M12" i="11"/>
  <c r="M27" i="11"/>
  <c r="M36" i="11"/>
  <c r="AG34" i="11"/>
  <c r="AO34" i="11" s="1"/>
  <c r="M15" i="11"/>
  <c r="AE28" i="11"/>
  <c r="AF28" i="11" s="1"/>
  <c r="AE35" i="11"/>
  <c r="AF35" i="11" s="1"/>
  <c r="U11" i="11"/>
  <c r="M39" i="11"/>
  <c r="R49" i="3"/>
  <c r="U33" i="11"/>
  <c r="AE36" i="11"/>
  <c r="AF36" i="11" s="1"/>
  <c r="AE23" i="11"/>
  <c r="AM23" i="11" s="1"/>
  <c r="U19" i="11"/>
  <c r="U26" i="11"/>
  <c r="U27" i="11"/>
  <c r="U10" i="11"/>
  <c r="U14" i="11"/>
  <c r="U34" i="11"/>
  <c r="U35" i="11"/>
  <c r="U38" i="11"/>
  <c r="U37" i="11"/>
  <c r="AE12" i="11"/>
  <c r="AM12" i="11" s="1"/>
  <c r="U21" i="11"/>
  <c r="U31" i="11"/>
  <c r="U31" i="3"/>
  <c r="U32" i="3"/>
  <c r="U29" i="3"/>
  <c r="U30" i="3"/>
  <c r="U36" i="11"/>
  <c r="AG36" i="11"/>
  <c r="AO36" i="11" s="1"/>
  <c r="AG14" i="11"/>
  <c r="AH14" i="11" s="1"/>
  <c r="AG10" i="11"/>
  <c r="AO10" i="11" s="1"/>
  <c r="AG20" i="11"/>
  <c r="AH20" i="11" s="1"/>
  <c r="AE37" i="11"/>
  <c r="AF37" i="11" s="1"/>
  <c r="AE19" i="11"/>
  <c r="AF19" i="11" s="1"/>
  <c r="AE16" i="11"/>
  <c r="AM16" i="11" s="1"/>
  <c r="AH16" i="11"/>
  <c r="M9" i="11"/>
  <c r="AG37" i="11"/>
  <c r="AO37" i="11" s="1"/>
  <c r="AG35" i="11"/>
  <c r="AH35" i="11" s="1"/>
  <c r="AE13" i="11"/>
  <c r="AF13" i="11" s="1"/>
  <c r="AE38" i="11"/>
  <c r="AM38" i="11" s="1"/>
  <c r="AG13" i="11"/>
  <c r="AO13" i="11" s="1"/>
  <c r="AG31" i="11"/>
  <c r="AO31" i="11" s="1"/>
  <c r="AG22" i="11"/>
  <c r="AH22" i="11" s="1"/>
  <c r="AG15" i="11"/>
  <c r="AH15" i="11" s="1"/>
  <c r="AG25" i="11"/>
  <c r="AO25" i="11" s="1"/>
  <c r="AG11" i="11"/>
  <c r="AH11" i="11" s="1"/>
  <c r="AE29" i="11"/>
  <c r="AM29" i="11" s="1"/>
  <c r="AE22" i="11"/>
  <c r="AM22" i="11" s="1"/>
  <c r="AE32" i="11"/>
  <c r="AF32" i="11" s="1"/>
  <c r="AE33" i="11"/>
  <c r="AF33" i="11" s="1"/>
  <c r="AG39" i="11"/>
  <c r="AO39" i="11" s="1"/>
  <c r="AG30" i="11"/>
  <c r="AO30" i="11" s="1"/>
  <c r="AG26" i="11"/>
  <c r="AH26" i="11" s="1"/>
  <c r="AG17" i="11"/>
  <c r="AO17" i="11" s="1"/>
  <c r="AG24" i="11"/>
  <c r="AH24" i="11" s="1"/>
  <c r="AG23" i="11"/>
  <c r="AH23" i="11" s="1"/>
  <c r="AG19" i="11"/>
  <c r="AO19" i="11" s="1"/>
  <c r="AG33" i="11"/>
  <c r="AG18" i="11"/>
  <c r="AO18" i="11" s="1"/>
  <c r="AG27" i="11"/>
  <c r="AO27" i="11" s="1"/>
  <c r="AG9" i="11"/>
  <c r="AH9" i="11" s="1"/>
  <c r="AE14" i="11"/>
  <c r="AM14" i="11" s="1"/>
  <c r="AE18" i="11"/>
  <c r="AM18" i="11" s="1"/>
  <c r="AE34" i="11"/>
  <c r="AF34" i="11" s="1"/>
  <c r="AG21" i="11"/>
  <c r="AH21" i="11" s="1"/>
  <c r="W42" i="11"/>
  <c r="X9" i="11"/>
  <c r="AE21" i="11"/>
  <c r="AF21" i="11" s="1"/>
  <c r="AE10" i="11"/>
  <c r="AF10" i="11" s="1"/>
  <c r="AE17" i="11"/>
  <c r="AH32" i="11"/>
  <c r="AO32" i="11"/>
  <c r="AH28" i="11"/>
  <c r="AO28" i="11"/>
  <c r="AH29" i="11"/>
  <c r="AO29" i="11"/>
  <c r="AF20" i="11"/>
  <c r="AM20" i="11"/>
  <c r="AH12" i="11"/>
  <c r="AO12" i="11"/>
  <c r="AE42" i="11"/>
  <c r="AF9" i="11"/>
  <c r="AM9" i="11"/>
  <c r="AU9" i="11" s="1"/>
  <c r="AM25" i="11"/>
  <c r="AH40" i="11"/>
  <c r="AO40" i="11"/>
  <c r="AF39" i="11" l="1"/>
  <c r="F28" i="3"/>
  <c r="F49" i="3" s="1"/>
  <c r="D49" i="3"/>
  <c r="AG49" i="3"/>
  <c r="AQ49" i="3"/>
  <c r="AF15" i="11"/>
  <c r="AC15" i="11" s="1"/>
  <c r="AM31" i="11"/>
  <c r="AU31" i="11" s="1"/>
  <c r="AV31" i="11" s="1"/>
  <c r="AF24" i="11"/>
  <c r="AC24" i="11" s="1"/>
  <c r="AM35" i="11"/>
  <c r="AU35" i="11" s="1"/>
  <c r="AV35" i="11" s="1"/>
  <c r="AM27" i="11"/>
  <c r="AN27" i="11" s="1"/>
  <c r="AP32" i="11"/>
  <c r="AW32" i="11"/>
  <c r="AX32" i="11" s="1"/>
  <c r="AP19" i="11"/>
  <c r="AW19" i="11"/>
  <c r="AX19" i="11" s="1"/>
  <c r="AP25" i="11"/>
  <c r="AW25" i="11"/>
  <c r="AX25" i="11" s="1"/>
  <c r="AP13" i="11"/>
  <c r="AW13" i="11"/>
  <c r="AX13" i="11" s="1"/>
  <c r="AP37" i="11"/>
  <c r="AW37" i="11"/>
  <c r="AX37" i="11" s="1"/>
  <c r="AP38" i="11"/>
  <c r="AW38" i="11"/>
  <c r="AX38" i="11" s="1"/>
  <c r="AN39" i="11"/>
  <c r="AU39" i="11"/>
  <c r="AV39" i="11" s="1"/>
  <c r="AN25" i="11"/>
  <c r="AU25" i="11"/>
  <c r="AV25" i="11" s="1"/>
  <c r="AP28" i="11"/>
  <c r="AW28" i="11"/>
  <c r="AX28" i="11" s="1"/>
  <c r="AN18" i="11"/>
  <c r="AU18" i="11"/>
  <c r="AV18" i="11" s="1"/>
  <c r="AP30" i="11"/>
  <c r="AW30" i="11"/>
  <c r="AX30" i="11" s="1"/>
  <c r="AN12" i="11"/>
  <c r="AU12" i="11"/>
  <c r="AV12" i="11" s="1"/>
  <c r="AU42" i="11"/>
  <c r="AV9" i="11"/>
  <c r="AN24" i="11"/>
  <c r="AU24" i="11"/>
  <c r="AV24" i="11" s="1"/>
  <c r="AN14" i="11"/>
  <c r="AU14" i="11"/>
  <c r="AV14" i="11" s="1"/>
  <c r="AP18" i="11"/>
  <c r="AW18" i="11"/>
  <c r="AX18" i="11" s="1"/>
  <c r="AP39" i="11"/>
  <c r="AW39" i="11"/>
  <c r="AX39" i="11" s="1"/>
  <c r="AN29" i="11"/>
  <c r="AU29" i="11"/>
  <c r="AV29" i="11" s="1"/>
  <c r="AP34" i="11"/>
  <c r="AW34" i="11"/>
  <c r="AX34" i="11" s="1"/>
  <c r="AP12" i="11"/>
  <c r="AW12" i="11"/>
  <c r="AX12" i="11" s="1"/>
  <c r="AP27" i="11"/>
  <c r="AW27" i="11"/>
  <c r="AX27" i="11" s="1"/>
  <c r="AN22" i="11"/>
  <c r="AU22" i="11"/>
  <c r="AV22" i="11" s="1"/>
  <c r="AN38" i="11"/>
  <c r="AU38" i="11"/>
  <c r="AV38" i="11" s="1"/>
  <c r="AP36" i="11"/>
  <c r="AW36" i="11"/>
  <c r="AX36" i="11" s="1"/>
  <c r="AP40" i="11"/>
  <c r="AW40" i="11"/>
  <c r="AX40" i="11" s="1"/>
  <c r="AH38" i="11"/>
  <c r="AN15" i="11"/>
  <c r="AU15" i="11"/>
  <c r="AV15" i="11" s="1"/>
  <c r="AN20" i="11"/>
  <c r="AU20" i="11"/>
  <c r="AV20" i="11" s="1"/>
  <c r="AP29" i="11"/>
  <c r="AW29" i="11"/>
  <c r="AX29" i="11" s="1"/>
  <c r="AM36" i="11"/>
  <c r="AP17" i="11"/>
  <c r="AW17" i="11"/>
  <c r="AX17" i="11" s="1"/>
  <c r="AP31" i="11"/>
  <c r="AW31" i="11"/>
  <c r="AX31" i="11" s="1"/>
  <c r="AN16" i="11"/>
  <c r="AK16" i="11" s="1"/>
  <c r="AU16" i="11"/>
  <c r="AV16" i="11" s="1"/>
  <c r="AS16" i="11" s="1"/>
  <c r="AP10" i="11"/>
  <c r="AW10" i="11"/>
  <c r="AX10" i="11" s="1"/>
  <c r="AN23" i="11"/>
  <c r="AU23" i="11"/>
  <c r="AV23" i="11" s="1"/>
  <c r="AM30" i="11"/>
  <c r="AH34" i="11"/>
  <c r="AC34" i="11" s="1"/>
  <c r="AM11" i="11"/>
  <c r="AM40" i="11"/>
  <c r="AM26" i="11"/>
  <c r="AF12" i="11"/>
  <c r="AC12" i="11" s="1"/>
  <c r="AM37" i="11"/>
  <c r="AC21" i="11"/>
  <c r="AH25" i="11"/>
  <c r="AC25" i="11" s="1"/>
  <c r="AC32" i="11"/>
  <c r="AM32" i="11"/>
  <c r="AC35" i="11"/>
  <c r="AF16" i="11"/>
  <c r="AC16" i="11" s="1"/>
  <c r="AF23" i="11"/>
  <c r="AC23" i="11" s="1"/>
  <c r="AC28" i="11"/>
  <c r="AM28" i="11"/>
  <c r="AH36" i="11"/>
  <c r="AC36" i="11" s="1"/>
  <c r="AH13" i="11"/>
  <c r="AC13" i="11" s="1"/>
  <c r="AC40" i="11"/>
  <c r="AF14" i="11"/>
  <c r="AC14" i="11" s="1"/>
  <c r="AF38" i="11"/>
  <c r="AO14" i="11"/>
  <c r="AC20" i="11"/>
  <c r="AM19" i="11"/>
  <c r="AC26" i="11"/>
  <c r="AC11" i="11"/>
  <c r="AH10" i="11"/>
  <c r="AC10" i="11" s="1"/>
  <c r="AO15" i="11"/>
  <c r="AH30" i="11"/>
  <c r="AC30" i="11" s="1"/>
  <c r="AH17" i="11"/>
  <c r="AF29" i="11"/>
  <c r="AC29" i="11" s="1"/>
  <c r="AC9" i="11"/>
  <c r="AO20" i="11"/>
  <c r="AM13" i="11"/>
  <c r="AO9" i="11"/>
  <c r="AF22" i="11"/>
  <c r="AC22" i="11" s="1"/>
  <c r="AH37" i="11"/>
  <c r="AC37" i="11" s="1"/>
  <c r="AH39" i="11"/>
  <c r="AF18" i="11"/>
  <c r="U9" i="11"/>
  <c r="AO35" i="11"/>
  <c r="AH31" i="11"/>
  <c r="AC31" i="11" s="1"/>
  <c r="AO24" i="11"/>
  <c r="AH18" i="11"/>
  <c r="AH19" i="11"/>
  <c r="AO22" i="11"/>
  <c r="AM33" i="11"/>
  <c r="AO23" i="11"/>
  <c r="AO26" i="11"/>
  <c r="AO11" i="11"/>
  <c r="AH27" i="11"/>
  <c r="AC27" i="11" s="1"/>
  <c r="AM34" i="11"/>
  <c r="AM21" i="11"/>
  <c r="AH33" i="11"/>
  <c r="AC33" i="11" s="1"/>
  <c r="AO33" i="11"/>
  <c r="AO21" i="11"/>
  <c r="AM10" i="11"/>
  <c r="AF17" i="11"/>
  <c r="AM17" i="11"/>
  <c r="AN9" i="11"/>
  <c r="AM42" i="11"/>
  <c r="AC39" i="11" l="1"/>
  <c r="AN31" i="11"/>
  <c r="AK31" i="11" s="1"/>
  <c r="AS38" i="11"/>
  <c r="AU27" i="11"/>
  <c r="AV27" i="11" s="1"/>
  <c r="AS27" i="11" s="1"/>
  <c r="AK38" i="11"/>
  <c r="H28" i="3"/>
  <c r="H49" i="3" s="1"/>
  <c r="AN35" i="11"/>
  <c r="AK18" i="11"/>
  <c r="AK29" i="11"/>
  <c r="AK12" i="11"/>
  <c r="AC38" i="11"/>
  <c r="AS25" i="11"/>
  <c r="AK27" i="11"/>
  <c r="AK39" i="11"/>
  <c r="AK25" i="11"/>
  <c r="AS29" i="11"/>
  <c r="AP26" i="11"/>
  <c r="AW26" i="11"/>
  <c r="AX26" i="11" s="1"/>
  <c r="AP35" i="11"/>
  <c r="AW35" i="11"/>
  <c r="AX35" i="11" s="1"/>
  <c r="AS35" i="11" s="1"/>
  <c r="AS31" i="11"/>
  <c r="AP21" i="11"/>
  <c r="AW21" i="11"/>
  <c r="AX21" i="11" s="1"/>
  <c r="AN34" i="11"/>
  <c r="AK34" i="11" s="1"/>
  <c r="AU34" i="11"/>
  <c r="AV34" i="11" s="1"/>
  <c r="AS34" i="11" s="1"/>
  <c r="AP23" i="11"/>
  <c r="AK23" i="11" s="1"/>
  <c r="AW23" i="11"/>
  <c r="AX23" i="11" s="1"/>
  <c r="AS23" i="11" s="1"/>
  <c r="AP20" i="11"/>
  <c r="AK20" i="11" s="1"/>
  <c r="AW20" i="11"/>
  <c r="AX20" i="11" s="1"/>
  <c r="AS20" i="11" s="1"/>
  <c r="AN19" i="11"/>
  <c r="AK19" i="11" s="1"/>
  <c r="AU19" i="11"/>
  <c r="AV19" i="11" s="1"/>
  <c r="AS19" i="11" s="1"/>
  <c r="AN28" i="11"/>
  <c r="AK28" i="11" s="1"/>
  <c r="AU28" i="11"/>
  <c r="AV28" i="11" s="1"/>
  <c r="AS28" i="11" s="1"/>
  <c r="AN26" i="11"/>
  <c r="AU26" i="11"/>
  <c r="AV26" i="11" s="1"/>
  <c r="AN30" i="11"/>
  <c r="AK30" i="11" s="1"/>
  <c r="AU30" i="11"/>
  <c r="AV30" i="11" s="1"/>
  <c r="AS30" i="11" s="1"/>
  <c r="AN10" i="11"/>
  <c r="AK10" i="11" s="1"/>
  <c r="AU10" i="11"/>
  <c r="AV10" i="11" s="1"/>
  <c r="AS10" i="11" s="1"/>
  <c r="AS12" i="11"/>
  <c r="AS18" i="11"/>
  <c r="AS39" i="11"/>
  <c r="AN21" i="11"/>
  <c r="AU21" i="11"/>
  <c r="AV21" i="11" s="1"/>
  <c r="AN13" i="11"/>
  <c r="AK13" i="11" s="1"/>
  <c r="AU13" i="11"/>
  <c r="AV13" i="11" s="1"/>
  <c r="AS13" i="11" s="1"/>
  <c r="AN36" i="11"/>
  <c r="AK36" i="11" s="1"/>
  <c r="AU36" i="11"/>
  <c r="AV36" i="11" s="1"/>
  <c r="AS36" i="11" s="1"/>
  <c r="AN17" i="11"/>
  <c r="AK17" i="11" s="1"/>
  <c r="AU17" i="11"/>
  <c r="AV17" i="11" s="1"/>
  <c r="AS17" i="11" s="1"/>
  <c r="AP33" i="11"/>
  <c r="AW33" i="11"/>
  <c r="AX33" i="11" s="1"/>
  <c r="AN33" i="11"/>
  <c r="AU33" i="11"/>
  <c r="AV33" i="11" s="1"/>
  <c r="AP24" i="11"/>
  <c r="AK24" i="11" s="1"/>
  <c r="AW24" i="11"/>
  <c r="AX24" i="11" s="1"/>
  <c r="AS24" i="11" s="1"/>
  <c r="AP15" i="11"/>
  <c r="AK15" i="11" s="1"/>
  <c r="AW15" i="11"/>
  <c r="AX15" i="11" s="1"/>
  <c r="AS15" i="11" s="1"/>
  <c r="AN40" i="11"/>
  <c r="AK40" i="11" s="1"/>
  <c r="AU40" i="11"/>
  <c r="AV40" i="11" s="1"/>
  <c r="AS40" i="11" s="1"/>
  <c r="AP11" i="11"/>
  <c r="AW11" i="11"/>
  <c r="AX11" i="11" s="1"/>
  <c r="AP22" i="11"/>
  <c r="AK22" i="11" s="1"/>
  <c r="AW22" i="11"/>
  <c r="AX22" i="11" s="1"/>
  <c r="AS22" i="11" s="1"/>
  <c r="AP9" i="11"/>
  <c r="AW9" i="11"/>
  <c r="AX9" i="11" s="1"/>
  <c r="AS9" i="11" s="1"/>
  <c r="AP14" i="11"/>
  <c r="AK14" i="11" s="1"/>
  <c r="AW14" i="11"/>
  <c r="AX14" i="11" s="1"/>
  <c r="AS14" i="11" s="1"/>
  <c r="AN32" i="11"/>
  <c r="AK32" i="11" s="1"/>
  <c r="AU32" i="11"/>
  <c r="AV32" i="11" s="1"/>
  <c r="AS32" i="11" s="1"/>
  <c r="AN37" i="11"/>
  <c r="AK37" i="11" s="1"/>
  <c r="AU37" i="11"/>
  <c r="AV37" i="11" s="1"/>
  <c r="AS37" i="11" s="1"/>
  <c r="AN11" i="11"/>
  <c r="AU11" i="11"/>
  <c r="AV11" i="11" s="1"/>
  <c r="AC17" i="11"/>
  <c r="AC18" i="11"/>
  <c r="AC19" i="11"/>
  <c r="BB41" i="11"/>
  <c r="AD49" i="3"/>
  <c r="AK11" i="11" l="1"/>
  <c r="AS11" i="11"/>
  <c r="S28" i="3"/>
  <c r="S49" i="3" s="1"/>
  <c r="J28" i="3"/>
  <c r="J49" i="3" s="1"/>
  <c r="AK35" i="11"/>
  <c r="L28" i="3"/>
  <c r="L49" i="3" s="1"/>
  <c r="AK33" i="11"/>
  <c r="AK9" i="11"/>
  <c r="AK26" i="11"/>
  <c r="AK21" i="11"/>
  <c r="AY9" i="11"/>
  <c r="AY41" i="11" s="1"/>
  <c r="P28" i="3" s="1"/>
  <c r="AS26" i="11"/>
  <c r="AS33" i="11"/>
  <c r="AS21" i="11"/>
  <c r="N28" i="3" l="1"/>
  <c r="AA45" i="3"/>
  <c r="AA47" i="3" s="1"/>
  <c r="AZ41" i="11"/>
  <c r="BC9" i="11"/>
  <c r="BC41" i="11" s="1"/>
  <c r="Q28" i="3" l="1"/>
  <c r="AA49" i="3"/>
  <c r="T40" i="3"/>
  <c r="P45" i="3" l="1"/>
  <c r="N45" i="3" s="1"/>
  <c r="U28" i="3"/>
  <c r="Q46" i="3"/>
  <c r="AB49" i="3"/>
  <c r="U45" i="3" l="1"/>
  <c r="P47" i="3"/>
  <c r="P49" i="3" s="1"/>
  <c r="Q40" i="24" s="1"/>
  <c r="T41" i="3" s="1"/>
  <c r="N46" i="3"/>
  <c r="Q49" i="3"/>
  <c r="S10" i="3" s="1"/>
  <c r="S12" i="3" s="1"/>
  <c r="U46" i="3"/>
  <c r="N47" i="3" l="1"/>
  <c r="N49" i="3" s="1"/>
  <c r="S8" i="3" s="1"/>
  <c r="U47" i="3"/>
  <c r="U9" i="3"/>
  <c r="U49" i="3"/>
  <c r="BD42" i="11"/>
  <c r="T28" i="3" s="1"/>
  <c r="S13" i="3" l="1"/>
  <c r="U12" i="3" s="1"/>
  <c r="BR51" i="3"/>
  <c r="BP51" i="3"/>
  <c r="BQ51" i="3"/>
  <c r="BO51" i="3"/>
  <c r="BL51" i="3"/>
  <c r="BK51" i="3"/>
  <c r="BM51" i="3"/>
  <c r="BJ51" i="3"/>
  <c r="BF51" i="3"/>
  <c r="BG51" i="3"/>
  <c r="BH51" i="3"/>
  <c r="BE51" i="3"/>
  <c r="BA51" i="3"/>
  <c r="BC51" i="3"/>
  <c r="BB51" i="3"/>
  <c r="AZ51" i="3"/>
  <c r="S51" i="3"/>
  <c r="AU51" i="3"/>
  <c r="AX51" i="3"/>
  <c r="AW51" i="3"/>
  <c r="AV51" i="3"/>
  <c r="Q51" i="3"/>
  <c r="AN51" i="3"/>
  <c r="AA51" i="3"/>
  <c r="AL51" i="3"/>
  <c r="AB51" i="3"/>
  <c r="AS51" i="3"/>
  <c r="AR51" i="3"/>
  <c r="U8" i="3"/>
  <c r="AA8" i="3" s="1"/>
  <c r="F51" i="3"/>
  <c r="V51" i="3"/>
  <c r="AQ51" i="3"/>
  <c r="S11" i="3"/>
  <c r="L51" i="3"/>
  <c r="AI51" i="3"/>
  <c r="AG51" i="3"/>
  <c r="AC51" i="3"/>
  <c r="AH51" i="3"/>
  <c r="AD51" i="3"/>
  <c r="R51" i="3"/>
  <c r="N51" i="3"/>
  <c r="Y51" i="3"/>
  <c r="H51" i="3"/>
  <c r="D51" i="3"/>
  <c r="AM51" i="3"/>
  <c r="AK51" i="3"/>
  <c r="AF51" i="3"/>
  <c r="X51" i="3"/>
  <c r="J51" i="3"/>
  <c r="W51" i="3"/>
  <c r="AP51" i="3"/>
  <c r="P51" i="3"/>
  <c r="U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R16" authorId="0" shapeId="0" xr:uid="{00000000-0006-0000-0200-000001000000}">
      <text>
        <r>
          <rPr>
            <b/>
            <sz val="9"/>
            <color indexed="81"/>
            <rFont val="Tahoma"/>
            <family val="2"/>
          </rPr>
          <t>Calculado sobre el subtotal del valor del proyecto.</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8" authorId="0" shapeId="0" xr:uid="{00000000-0006-0000-0B00-000001000000}">
      <text>
        <r>
          <rPr>
            <b/>
            <sz val="9"/>
            <color indexed="81"/>
            <rFont val="Tahoma"/>
            <family val="2"/>
          </rPr>
          <t>Cifras en pesos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8" authorId="0" shapeId="0" xr:uid="{00000000-0006-0000-0C00-000001000000}">
      <text>
        <r>
          <rPr>
            <b/>
            <sz val="9"/>
            <color indexed="81"/>
            <rFont val="Tahoma"/>
            <family val="2"/>
          </rPr>
          <t>Cifras en pesos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I8" authorId="0" shapeId="0" xr:uid="{00000000-0006-0000-0D00-000001000000}">
      <text>
        <r>
          <rPr>
            <b/>
            <sz val="9"/>
            <color indexed="81"/>
            <rFont val="Tahoma"/>
            <family val="2"/>
          </rPr>
          <t>Cifras en pesos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I8" authorId="0" shapeId="0" xr:uid="{00000000-0006-0000-0E00-000001000000}">
      <text>
        <r>
          <rPr>
            <b/>
            <sz val="9"/>
            <color indexed="81"/>
            <rFont val="Tahoma"/>
            <family val="2"/>
          </rPr>
          <t>Cifras en pesos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Yuri Yasmin Mejia Delgado</author>
  </authors>
  <commentList>
    <comment ref="I8" authorId="0" shapeId="0" xr:uid="{00000000-0006-0000-0F00-000001000000}">
      <text>
        <r>
          <rPr>
            <b/>
            <sz val="9"/>
            <color indexed="81"/>
            <rFont val="Tahoma"/>
            <family val="2"/>
          </rPr>
          <t>Si aún no está definido no es un campo obligatorio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7" authorId="0" shapeId="0" xr:uid="{00000000-0006-0000-1000-000001000000}">
      <text>
        <r>
          <rPr>
            <b/>
            <sz val="9"/>
            <color indexed="81"/>
            <rFont val="Tahoma"/>
            <family val="2"/>
          </rPr>
          <t>Cifras en pesos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7" authorId="0" shapeId="0" xr:uid="{00000000-0006-0000-1100-000001000000}">
      <text>
        <r>
          <rPr>
            <b/>
            <sz val="9"/>
            <color indexed="81"/>
            <rFont val="Tahoma"/>
            <family val="2"/>
          </rPr>
          <t>Cifras en pesos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7" authorId="0" shapeId="0" xr:uid="{00000000-0006-0000-1200-000001000000}">
      <text>
        <r>
          <rPr>
            <b/>
            <sz val="9"/>
            <color indexed="81"/>
            <rFont val="Tahoma"/>
            <family val="2"/>
          </rPr>
          <t>Cifras en pesos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Yuri Yasmin Mejia Delgado</author>
  </authors>
  <commentList>
    <comment ref="G8" authorId="0" shapeId="0" xr:uid="{00000000-0006-0000-1300-000001000000}">
      <text>
        <r>
          <rPr>
            <b/>
            <sz val="9"/>
            <color indexed="81"/>
            <rFont val="Tahoma"/>
            <family val="2"/>
          </rPr>
          <t>Si aún no está definido no es un campo obligatorio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O4" authorId="0" shapeId="0" xr:uid="{00000000-0006-0000-0300-000001000000}">
      <text>
        <r>
          <rPr>
            <b/>
            <sz val="9"/>
            <color indexed="81"/>
            <rFont val="Tahoma"/>
            <family val="2"/>
          </rPr>
          <t>Inflación</t>
        </r>
        <r>
          <rPr>
            <sz val="9"/>
            <color indexed="81"/>
            <rFont val="Tahoma"/>
            <family val="2"/>
          </rPr>
          <t xml:space="preserve">
</t>
        </r>
      </text>
    </comment>
    <comment ref="W4" authorId="0" shapeId="0" xr:uid="{00000000-0006-0000-0300-000002000000}">
      <text>
        <r>
          <rPr>
            <b/>
            <sz val="9"/>
            <color indexed="81"/>
            <rFont val="Tahoma"/>
            <family val="2"/>
          </rPr>
          <t>Inflación</t>
        </r>
        <r>
          <rPr>
            <sz val="9"/>
            <color indexed="81"/>
            <rFont val="Tahoma"/>
            <family val="2"/>
          </rPr>
          <t xml:space="preserve">
</t>
        </r>
      </text>
    </comment>
    <comment ref="AE4" authorId="0" shapeId="0" xr:uid="{00000000-0006-0000-0300-000003000000}">
      <text>
        <r>
          <rPr>
            <b/>
            <sz val="9"/>
            <color indexed="81"/>
            <rFont val="Tahoma"/>
            <family val="2"/>
          </rPr>
          <t>Inflación</t>
        </r>
        <r>
          <rPr>
            <sz val="9"/>
            <color indexed="81"/>
            <rFont val="Tahoma"/>
            <family val="2"/>
          </rPr>
          <t xml:space="preserve">
</t>
        </r>
      </text>
    </comment>
    <comment ref="AM4" authorId="0" shapeId="0" xr:uid="{00000000-0006-0000-0300-000004000000}">
      <text>
        <r>
          <rPr>
            <b/>
            <sz val="9"/>
            <color indexed="81"/>
            <rFont val="Tahoma"/>
            <family val="2"/>
          </rPr>
          <t>Inflación</t>
        </r>
        <r>
          <rPr>
            <sz val="9"/>
            <color indexed="81"/>
            <rFont val="Tahoma"/>
            <family val="2"/>
          </rPr>
          <t xml:space="preserve">
</t>
        </r>
      </text>
    </comment>
    <comment ref="AU4" authorId="0" shapeId="0" xr:uid="{00000000-0006-0000-0300-000005000000}">
      <text>
        <r>
          <rPr>
            <b/>
            <sz val="9"/>
            <color indexed="81"/>
            <rFont val="Tahoma"/>
            <family val="2"/>
          </rPr>
          <t>Inflación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F8" authorId="0" shapeId="0" xr:uid="{00000000-0006-0000-0400-000001000000}">
      <text>
        <r>
          <rPr>
            <b/>
            <sz val="9"/>
            <color indexed="81"/>
            <rFont val="Tahoma"/>
            <family val="2"/>
          </rPr>
          <t>Cifras en pesos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D8" authorId="0" shapeId="0" xr:uid="{00000000-0006-0000-0500-000001000000}">
      <text>
        <r>
          <rPr>
            <b/>
            <sz val="9"/>
            <color indexed="81"/>
            <rFont val="Tahoma"/>
            <family val="2"/>
          </rPr>
          <t>Cifras en Pesos COP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C8" authorId="0" shapeId="0" xr:uid="{00000000-0006-0000-0600-000001000000}">
      <text>
        <r>
          <rPr>
            <b/>
            <sz val="9"/>
            <color indexed="81"/>
            <rFont val="Tahoma"/>
            <family val="2"/>
          </rPr>
          <t>Laboratorio; Equipo de Cómputo; Servidores; Audio y Video; Equpo médico; otros.</t>
        </r>
        <r>
          <rPr>
            <sz val="9"/>
            <color indexed="81"/>
            <rFont val="Tahoma"/>
            <family val="2"/>
          </rPr>
          <t xml:space="preserve">
</t>
        </r>
      </text>
    </comment>
    <comment ref="K8" authorId="0" shapeId="0" xr:uid="{00000000-0006-0000-0600-000002000000}">
      <text>
        <r>
          <rPr>
            <b/>
            <sz val="9"/>
            <color indexed="81"/>
            <rFont val="Tahoma"/>
            <family val="2"/>
          </rPr>
          <t>Cifras en pesos
Recuerde que el costo del equipo incluye: Instalación, servicios conexos, puesta en funcionamiento e IVA</t>
        </r>
      </text>
    </comment>
    <comment ref="M8" authorId="0" shapeId="0" xr:uid="{00000000-0006-0000-0600-000003000000}">
      <text>
        <r>
          <rPr>
            <b/>
            <sz val="9"/>
            <color indexed="81"/>
            <rFont val="Tahoma"/>
            <family val="2"/>
          </rPr>
          <t>Solo se activa si el valor es contrapartida en especie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I8" authorId="0" shapeId="0" xr:uid="{00000000-0006-0000-0700-000001000000}">
      <text>
        <r>
          <rPr>
            <b/>
            <sz val="9"/>
            <color indexed="81"/>
            <rFont val="Tahoma"/>
            <family val="2"/>
          </rPr>
          <t>Cifras en pesos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H8" authorId="0" shapeId="0" xr:uid="{00000000-0006-0000-0800-000001000000}">
      <text>
        <r>
          <rPr>
            <b/>
            <sz val="9"/>
            <color indexed="81"/>
            <rFont val="Tahoma"/>
            <family val="2"/>
          </rPr>
          <t>Cifras en pesos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G8" authorId="0" shapeId="0" xr:uid="{00000000-0006-0000-0900-000001000000}">
      <text>
        <r>
          <rPr>
            <sz val="9"/>
            <color indexed="81"/>
            <rFont val="Tahoma"/>
            <family val="2"/>
          </rPr>
          <t>Kilogramos, Litros, Unidad, Kits, Metros, etc...</t>
        </r>
      </text>
    </comment>
    <comment ref="I8" authorId="0" shapeId="0" xr:uid="{00000000-0006-0000-0900-000002000000}">
      <text>
        <r>
          <rPr>
            <b/>
            <sz val="9"/>
            <color indexed="81"/>
            <rFont val="Tahoma"/>
            <family val="2"/>
          </rPr>
          <t>Cifras en Pesos COP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Nestor Fernando Nino Duran</author>
  </authors>
  <commentList>
    <comment ref="J8" authorId="0" shapeId="0" xr:uid="{00000000-0006-0000-0A00-000001000000}">
      <text>
        <r>
          <rPr>
            <b/>
            <sz val="9"/>
            <color indexed="81"/>
            <rFont val="Tahoma"/>
            <family val="2"/>
          </rPr>
          <t>Cifras en pesos</t>
        </r>
      </text>
    </comment>
  </commentList>
</comments>
</file>

<file path=xl/sharedStrings.xml><?xml version="1.0" encoding="utf-8"?>
<sst xmlns="http://schemas.openxmlformats.org/spreadsheetml/2006/main" count="598" uniqueCount="318">
  <si>
    <t>Financiado</t>
  </si>
  <si>
    <t>Contrapartida Especie</t>
  </si>
  <si>
    <t>Descripción</t>
  </si>
  <si>
    <t>Justificación</t>
  </si>
  <si>
    <t>Proveedor</t>
  </si>
  <si>
    <t>Contrapartida Efectivo</t>
  </si>
  <si>
    <t>Total</t>
  </si>
  <si>
    <t>EQUIPOS</t>
  </si>
  <si>
    <t>Cantidad</t>
  </si>
  <si>
    <t>Valor Unitario</t>
  </si>
  <si>
    <t>MATERIALES E INSUMOS</t>
  </si>
  <si>
    <t>Total costo</t>
  </si>
  <si>
    <t>Dedicación meses</t>
  </si>
  <si>
    <t>Dedicación H/Semanas</t>
  </si>
  <si>
    <t>VIAJES</t>
  </si>
  <si>
    <t>Nombre del proyecto</t>
  </si>
  <si>
    <t>Inflación</t>
  </si>
  <si>
    <t>Año</t>
  </si>
  <si>
    <t>Inflación Acum</t>
  </si>
  <si>
    <t>Valor Hora Salario</t>
  </si>
  <si>
    <t>Equipos</t>
  </si>
  <si>
    <t>Eventos académicos</t>
  </si>
  <si>
    <t>Viajes</t>
  </si>
  <si>
    <t>Software</t>
  </si>
  <si>
    <t>Personal</t>
  </si>
  <si>
    <t>PRESUPUESTO GENERAL</t>
  </si>
  <si>
    <t>Objetivo</t>
  </si>
  <si>
    <t>TOTAL</t>
  </si>
  <si>
    <t>Duración (Meses)</t>
  </si>
  <si>
    <t>Material Bibliográfico</t>
  </si>
  <si>
    <t>Tipo de Contrato</t>
  </si>
  <si>
    <t>Laboral</t>
  </si>
  <si>
    <t>Honorarios</t>
  </si>
  <si>
    <t>Financiado / Contrapartida</t>
  </si>
  <si>
    <t>Financiación</t>
  </si>
  <si>
    <t>Cifras en Pesos COP</t>
  </si>
  <si>
    <t>Salario Base (sin prestaciones)
$ / Mensual</t>
  </si>
  <si>
    <t>PERSONAL - SALARIAL</t>
  </si>
  <si>
    <t>% Carga Prestacional</t>
  </si>
  <si>
    <t>Meses</t>
  </si>
  <si>
    <t>N° horas / Semana</t>
  </si>
  <si>
    <t>Dedicación</t>
  </si>
  <si>
    <t>Tiempo Completo</t>
  </si>
  <si>
    <t>Medio Tiempo</t>
  </si>
  <si>
    <t>Valor Hora Prestaciones</t>
  </si>
  <si>
    <t>Tipo de salario</t>
  </si>
  <si>
    <t>Integral</t>
  </si>
  <si>
    <t>No integral</t>
  </si>
  <si>
    <t>% PARTICIPACION TOTAL PROYECTO</t>
  </si>
  <si>
    <t>Total Salario</t>
  </si>
  <si>
    <t>Total Prestaciones</t>
  </si>
  <si>
    <t>MATERIAL BIBLIOGRÁFICO</t>
  </si>
  <si>
    <t>Valor $ COP</t>
  </si>
  <si>
    <t>Valor total</t>
  </si>
  <si>
    <t>EVENTOS ACADÉMICOS Y DE CAPACITACIÓN</t>
  </si>
  <si>
    <t>PROPIEDAD INTELECTUAL</t>
  </si>
  <si>
    <t>Costo por unidad</t>
  </si>
  <si>
    <t>Gastos de propiedad intelectual</t>
  </si>
  <si>
    <t>Publicaciones y difusión de resultados</t>
  </si>
  <si>
    <t>PUBLICACIONES Y DIFUSIÓN DE RESULTADOS</t>
  </si>
  <si>
    <t>Materiales e insumos</t>
  </si>
  <si>
    <t>Registros y certificaciones</t>
  </si>
  <si>
    <t>REGISTRO Y CERTIFICACIONES</t>
  </si>
  <si>
    <t>Salidas de campo</t>
  </si>
  <si>
    <t>SALIDAS DE CAMPO</t>
  </si>
  <si>
    <t>SERVICIOS TÉCNICOS Y TECNOLÓGICOS</t>
  </si>
  <si>
    <t>Servicios técnicos y tecnológicos</t>
  </si>
  <si>
    <t>SOFTWARE ESPECIALIZADO</t>
  </si>
  <si>
    <t>SI</t>
  </si>
  <si>
    <t>NO</t>
  </si>
  <si>
    <r>
      <t>*</t>
    </r>
    <r>
      <rPr>
        <sz val="16"/>
        <color theme="4" tint="-0.499984740745262"/>
        <rFont val="Calibri"/>
        <family val="2"/>
        <scheme val="minor"/>
      </rPr>
      <t xml:space="preserve"> </t>
    </r>
    <r>
      <rPr>
        <b/>
        <sz val="16"/>
        <color theme="4" tint="-0.499984740745262"/>
        <rFont val="Calibri"/>
        <family val="2"/>
        <scheme val="minor"/>
      </rPr>
      <t>Servicios técnicos y tecnológicos:</t>
    </r>
    <r>
      <rPr>
        <b/>
        <sz val="16"/>
        <color theme="1"/>
        <rFont val="Calibri"/>
        <family val="2"/>
        <scheme val="minor"/>
      </rPr>
      <t xml:space="preserve"> </t>
    </r>
    <r>
      <rPr>
        <sz val="16"/>
        <color theme="1"/>
        <rFont val="Calibri"/>
        <family val="2"/>
        <scheme val="minor"/>
      </rPr>
      <t xml:space="preserve">Contrataciones para la prestación de servicios altamente especializados y cuya necesidad esté suficientemente justificada para el desarrollo del proyecto. Por ejemplo: ensayos, pruebas, análisis, simulaciones, caracterizaciones, desarrollo de software, traducciones, diseño, desarrollo y mantenimiento de un portal web, prototipo, construcción de equipos o partes que la entidad no este en capacidad de realizar etc. No constituye gastos de personal. </t>
    </r>
  </si>
  <si>
    <r>
      <t xml:space="preserve">* </t>
    </r>
    <r>
      <rPr>
        <b/>
        <sz val="16"/>
        <color theme="4" tint="-0.499984740745262"/>
        <rFont val="Calibri"/>
        <family val="2"/>
        <scheme val="minor"/>
      </rPr>
      <t>Material Bibliográfico:</t>
    </r>
    <r>
      <rPr>
        <b/>
        <sz val="16"/>
        <color theme="1"/>
        <rFont val="Calibri"/>
        <family val="2"/>
        <scheme val="minor"/>
      </rPr>
      <t xml:space="preserve"> </t>
    </r>
    <r>
      <rPr>
        <sz val="16"/>
        <color theme="1"/>
        <rFont val="Calibri"/>
        <family val="2"/>
        <scheme val="minor"/>
      </rPr>
      <t xml:space="preserve">En esta hoja se debe referenciar la adquisición del material bibliográfico tales como libros, revistas, artículos entre otros, de carácter científico o tecnológico que sean estrictamente necesarios para la ejecución del proyecto. Es aquí donde también se deben incluir las suscripciones a revistas o bases de datos. En esta pestaña se deben diligenciar </t>
    </r>
    <r>
      <rPr>
        <i/>
        <sz val="16"/>
        <color theme="1"/>
        <rFont val="Calibri"/>
        <family val="2"/>
        <scheme val="minor"/>
      </rPr>
      <t>cantidades, valor individual, año de compra, si es financiado o contrapartida, una descripción breve del material y justificación y por último en caso de tener el nombre del proveedor incluirlo</t>
    </r>
    <r>
      <rPr>
        <sz val="16"/>
        <color theme="1"/>
        <rFont val="Calibri"/>
        <family val="2"/>
        <scheme val="minor"/>
      </rPr>
      <t>.</t>
    </r>
  </si>
  <si>
    <r>
      <t>*</t>
    </r>
    <r>
      <rPr>
        <sz val="16"/>
        <color theme="4" tint="-0.499984740745262"/>
        <rFont val="Calibri"/>
        <family val="2"/>
        <scheme val="minor"/>
      </rPr>
      <t xml:space="preserve"> </t>
    </r>
    <r>
      <rPr>
        <b/>
        <sz val="16"/>
        <color theme="4" tint="-0.499984740745262"/>
        <rFont val="Calibri"/>
        <family val="2"/>
        <scheme val="minor"/>
      </rPr>
      <t>Materiales e insumos:</t>
    </r>
    <r>
      <rPr>
        <b/>
        <sz val="16"/>
        <color theme="1"/>
        <rFont val="Calibri"/>
        <family val="2"/>
        <scheme val="minor"/>
      </rPr>
      <t xml:space="preserve"> </t>
    </r>
    <r>
      <rPr>
        <sz val="16"/>
        <color theme="1"/>
        <rFont val="Calibri"/>
        <family val="2"/>
        <scheme val="minor"/>
      </rPr>
      <t xml:space="preserve">Adquisición de insumos, bienes fungibles y demás elementos  necesarios para el desarrollo de actividades previstas. Se contempla materiales e insumos para la construcción de equipos no existentes en el mercado, así como prototipos. Deben presentarse a manera de listado detallado agrupado por categorías sobre las cuales debe hacerse una Justificación de su necesidad y cantidad (Ej. reactivos, herramientas, elementos de protección, controles e instrumentación accesoria, material biológico, audiovisual, de laboratorio, agrícolas y consumible, etc.). </t>
    </r>
    <r>
      <rPr>
        <b/>
        <sz val="16"/>
        <color theme="1"/>
        <rFont val="Calibri"/>
        <family val="2"/>
        <scheme val="minor"/>
      </rPr>
      <t xml:space="preserve">
</t>
    </r>
    <r>
      <rPr>
        <sz val="16"/>
        <color theme="1"/>
        <rFont val="Calibri"/>
        <family val="2"/>
        <scheme val="minor"/>
      </rPr>
      <t xml:space="preserve">En la plantilla se debe diligenciar la </t>
    </r>
    <r>
      <rPr>
        <i/>
        <sz val="16"/>
        <color theme="1"/>
        <rFont val="Calibri"/>
        <family val="2"/>
        <scheme val="minor"/>
      </rPr>
      <t>unidad de medida (litro, unidad, docenas, etc.), Cantidad, costo por unidad de medida, año, si es financiado o contrapartida en especie, se requiere la Justificación y descripción del material y en caso de conocer el proveedor, diligenciarlo.</t>
    </r>
  </si>
  <si>
    <t>Ir a…..</t>
  </si>
  <si>
    <t>Laboratorio</t>
  </si>
  <si>
    <t>Computadores</t>
  </si>
  <si>
    <t>Comunicaciones</t>
  </si>
  <si>
    <t>Servidores</t>
  </si>
  <si>
    <t>Audio y video</t>
  </si>
  <si>
    <t>Otros</t>
  </si>
  <si>
    <t>Equipo médico</t>
  </si>
  <si>
    <t>Tipo</t>
  </si>
  <si>
    <t>Gastos propiedad</t>
  </si>
  <si>
    <t>Artículos</t>
  </si>
  <si>
    <t>Libros</t>
  </si>
  <si>
    <t>Manuales</t>
  </si>
  <si>
    <t>Videos</t>
  </si>
  <si>
    <t>Cartillas</t>
  </si>
  <si>
    <t>Posters</t>
  </si>
  <si>
    <t>Reactivos</t>
  </si>
  <si>
    <t>Herramientas</t>
  </si>
  <si>
    <t>Elementos de protección</t>
  </si>
  <si>
    <t>Controles e instrumentación accesoria</t>
  </si>
  <si>
    <t>Material biológico</t>
  </si>
  <si>
    <t>Audiovisual</t>
  </si>
  <si>
    <t>Material de laboratorio</t>
  </si>
  <si>
    <t>Materiales agrícolas y consumible</t>
  </si>
  <si>
    <t>Material e Insumos</t>
  </si>
  <si>
    <t>Unidades de Medidas</t>
  </si>
  <si>
    <t>Unidad</t>
  </si>
  <si>
    <t>Gramos</t>
  </si>
  <si>
    <t>Kilogramos</t>
  </si>
  <si>
    <t>Libras</t>
  </si>
  <si>
    <t>Centímetros cúbicos</t>
  </si>
  <si>
    <t>Otro</t>
  </si>
  <si>
    <t>Investigador principal</t>
  </si>
  <si>
    <t>Personal de apoyo</t>
  </si>
  <si>
    <t>Personal de formación - PhD</t>
  </si>
  <si>
    <r>
      <t xml:space="preserve">* </t>
    </r>
    <r>
      <rPr>
        <b/>
        <sz val="16"/>
        <color theme="4" tint="-0.499984740745262"/>
        <rFont val="Calibri"/>
        <family val="2"/>
        <scheme val="minor"/>
      </rPr>
      <t xml:space="preserve">Publicaciones y difusión de resultados: </t>
    </r>
    <r>
      <rPr>
        <sz val="16"/>
        <rFont val="Calibri"/>
        <family val="2"/>
        <scheme val="minor"/>
      </rPr>
      <t>Costos de diseño, elaboración y  publicación de artículos científicos en revistas indexadas con un alto factor de impacto, libros, manuales, videos, cartillas, posters, etc., que presenten los resultados  del programa y sirvan como estrategia de divulgación o apropiación social.</t>
    </r>
  </si>
  <si>
    <t>Certificaciones de calidad</t>
  </si>
  <si>
    <t>Certificaciones de calidad e inocuidad</t>
  </si>
  <si>
    <t>Certificaciones de buenas prácticas de producción agrícola</t>
  </si>
  <si>
    <t>Certificaciones de buenas prácticas de manufactura</t>
  </si>
  <si>
    <t>Bioseguridad y sostenibilidad ambiental de las tecnologías</t>
  </si>
  <si>
    <t>Registro de variedad  vegetal</t>
  </si>
  <si>
    <t>Registro de nueva raza animal</t>
  </si>
  <si>
    <t>Certificaciones</t>
  </si>
  <si>
    <t>Alimentación</t>
  </si>
  <si>
    <t>Materiales</t>
  </si>
  <si>
    <t>Hospedaje</t>
  </si>
  <si>
    <t>Salida de Campo</t>
  </si>
  <si>
    <t>Ensayos</t>
  </si>
  <si>
    <t>Pruebas</t>
  </si>
  <si>
    <t>Análisis</t>
  </si>
  <si>
    <t>Simulaciones</t>
  </si>
  <si>
    <t>Caracterizaciones</t>
  </si>
  <si>
    <t>Desarrollo de software</t>
  </si>
  <si>
    <t>Traducciones</t>
  </si>
  <si>
    <t>Diseño</t>
  </si>
  <si>
    <t>Desarrollo y mantenimiento de un portal web</t>
  </si>
  <si>
    <t>Prototipo</t>
  </si>
  <si>
    <t>Construcción de equipos</t>
  </si>
  <si>
    <t>Destino</t>
  </si>
  <si>
    <t>Servicios técnicos</t>
  </si>
  <si>
    <t>Nacional: Otra Ciudades</t>
  </si>
  <si>
    <t>Suramerica</t>
  </si>
  <si>
    <t>Europa</t>
  </si>
  <si>
    <t>Asia</t>
  </si>
  <si>
    <t>Norte América</t>
  </si>
  <si>
    <t>Pasajes Aéreos</t>
  </si>
  <si>
    <t>Pasajes Terrestres</t>
  </si>
  <si>
    <t>Alojamiento</t>
  </si>
  <si>
    <t>Manutención</t>
  </si>
  <si>
    <t>Nacional: Ciudad principal</t>
  </si>
  <si>
    <t>A continuación se explicará cada uno de los rubros  hojas y contenidos de la plantilla con las indicaciones de como diligenciarlos.</t>
  </si>
  <si>
    <t>Uso de espacios y/o instalaciones</t>
  </si>
  <si>
    <t>Alquiler de espacios y/o Instalaciones</t>
  </si>
  <si>
    <t>Alquiler de Espacios</t>
  </si>
  <si>
    <t>Salones</t>
  </si>
  <si>
    <t>Oficinas</t>
  </si>
  <si>
    <t>Aulas</t>
  </si>
  <si>
    <t>Auditorio</t>
  </si>
  <si>
    <t>Carpas</t>
  </si>
  <si>
    <t>ALQUILER DE ESPACIOS Y/O INSTALACIONES</t>
  </si>
  <si>
    <t>USO DE ESPACIOS Y/O INSTALACIONES</t>
  </si>
  <si>
    <t>Financiación Uso de espacios</t>
  </si>
  <si>
    <r>
      <t xml:space="preserve">* </t>
    </r>
    <r>
      <rPr>
        <b/>
        <sz val="16"/>
        <color theme="4" tint="-0.499984740745262"/>
        <rFont val="Calibri"/>
        <family val="2"/>
        <scheme val="minor"/>
      </rPr>
      <t>Eventos académicos y de Capacitación:</t>
    </r>
    <r>
      <rPr>
        <b/>
        <sz val="16"/>
        <color theme="1"/>
        <rFont val="Calibri"/>
        <family val="2"/>
        <scheme val="minor"/>
      </rPr>
      <t xml:space="preserve"> </t>
    </r>
    <r>
      <rPr>
        <sz val="16"/>
        <color theme="1"/>
        <rFont val="Calibri"/>
        <family val="2"/>
        <scheme val="minor"/>
      </rPr>
      <t xml:space="preserve">En esta hoja se debe referenciar los gastos de logística, tales como alquiler de locaciones, audio, video, etc. ocasionados por la organización de eventos (paneles, cursos, simposios, talleres, seminarios, congresos, ferias de CTeI) que permitan presentar o divulgar los productos y resultados del programa. En este rubro también se contempla el pago de inscripción a eventos, congresos o cursos especializados a los que asistan los miembros del grupo de trabajo. Aquí se requiere detallar la </t>
    </r>
    <r>
      <rPr>
        <i/>
        <sz val="16"/>
        <color theme="1"/>
        <rFont val="Calibri"/>
        <family val="2"/>
        <scheme val="minor"/>
      </rPr>
      <t>descripción</t>
    </r>
    <r>
      <rPr>
        <sz val="16"/>
        <color theme="1"/>
        <rFont val="Calibri"/>
        <family val="2"/>
        <scheme val="minor"/>
      </rPr>
      <t xml:space="preserve"> y </t>
    </r>
    <r>
      <rPr>
        <i/>
        <sz val="16"/>
        <color theme="1"/>
        <rFont val="Calibri"/>
        <family val="2"/>
        <scheme val="minor"/>
      </rPr>
      <t>justificación</t>
    </r>
    <r>
      <rPr>
        <sz val="16"/>
        <color theme="1"/>
        <rFont val="Calibri"/>
        <family val="2"/>
        <scheme val="minor"/>
      </rPr>
      <t xml:space="preserve"> breve del evento, el </t>
    </r>
    <r>
      <rPr>
        <i/>
        <sz val="16"/>
        <color theme="1"/>
        <rFont val="Calibri"/>
        <family val="2"/>
        <scheme val="minor"/>
      </rPr>
      <t xml:space="preserve">proveedor </t>
    </r>
    <r>
      <rPr>
        <sz val="16"/>
        <color theme="1"/>
        <rFont val="Calibri"/>
        <family val="2"/>
        <scheme val="minor"/>
      </rPr>
      <t xml:space="preserve">(en caso de estar definido), el costo incluyendo instalación en caso de ser requerida, el año de adquisición y por último definir si es </t>
    </r>
    <r>
      <rPr>
        <i/>
        <sz val="16"/>
        <color theme="1"/>
        <rFont val="Calibri"/>
        <family val="2"/>
        <scheme val="minor"/>
      </rPr>
      <t>Financiado o contrapartida en especie o efectivo.</t>
    </r>
  </si>
  <si>
    <r>
      <t xml:space="preserve">* </t>
    </r>
    <r>
      <rPr>
        <b/>
        <sz val="16"/>
        <color theme="4" tint="-0.499984740745262"/>
        <rFont val="Calibri"/>
        <family val="2"/>
        <scheme val="minor"/>
      </rPr>
      <t xml:space="preserve">Gastos de propiedad intelectual: </t>
    </r>
    <r>
      <rPr>
        <sz val="16"/>
        <rFont val="Calibri"/>
        <family val="2"/>
        <scheme val="minor"/>
      </rPr>
      <t xml:space="preserve">Se entenderán todos aquellos que se relacionen directamente con la búsqueda en el estado del arte, búsqueda en el estado de la técnica, antecedentes marcarios y demás actuaciones tendientes a la protección de los de resultados en las diferentes modalidades de propiedad intelectual, así como los demás relacionados con la redacción, traducciones, pago de tasas y demás gastos inherentes a la protección. De igual forma se entenderán como gastos de propiedad intelectual todos aquellos que se relacionen directamente con las solicitudes a nivel nacional e internacional. En caso de optarse por la protección en el exterior, esta también deberá tramitarse en Colombia. 
</t>
    </r>
    <r>
      <rPr>
        <sz val="16"/>
        <rFont val="Calibri"/>
        <family val="2"/>
        <scheme val="minor"/>
      </rPr>
      <t xml:space="preserve">En el formato de debe referenciar obligatoriamente la </t>
    </r>
    <r>
      <rPr>
        <i/>
        <sz val="16"/>
        <rFont val="Calibri"/>
        <family val="2"/>
        <scheme val="minor"/>
      </rPr>
      <t>Justificación y la descripción</t>
    </r>
  </si>
  <si>
    <r>
      <t xml:space="preserve">* </t>
    </r>
    <r>
      <rPr>
        <b/>
        <sz val="16"/>
        <color theme="4" tint="-0.499984740745262"/>
        <rFont val="Calibri"/>
        <family val="2"/>
        <scheme val="minor"/>
      </rPr>
      <t xml:space="preserve">Apoyo a formación doctoral: </t>
    </r>
    <r>
      <rPr>
        <sz val="16"/>
        <rFont val="Calibri"/>
        <family val="2"/>
        <scheme val="minor"/>
      </rPr>
      <t xml:space="preserve">Formación doctoral en IES de la alianza, en programas de doctorado nacional incluidos en los bancos de elegibles de las convocatorias 727-2015 y 757-2016 de COLCIENCIAS. Los gastos de apoyo para la formación de un estudiante de doctorado comprenden hasta seis millones de pesos ($6.000.000) por semestre para matrícula, durante un máximo de ocho (8) semestres, y hasta seis millones de pesos ($6.000.000) para tiquete internacional para realización de pasantía. Este rubro no podrá exceder el 5% del total de recursos solicitados a COLCIENCIAS. Esto apoyo podrá ser otorgado a docentes de IES no acreditadas, a personal vinculado al sector productivo y a nuevos estudiantes que se pretenda vincular a las actividades de ejecución de los proyectos. Con excepción de docentes y personal del sector productivo, los gastos de sostenimiento durante la formación doctoral podrán ser cubiertos con recursos del rubro “Personal”. 
</t>
    </r>
  </si>
  <si>
    <t>AÑO 1</t>
  </si>
  <si>
    <t>AÑO 2</t>
  </si>
  <si>
    <t>AÑO 3</t>
  </si>
  <si>
    <t>AÑO 4</t>
  </si>
  <si>
    <t>Año 1</t>
  </si>
  <si>
    <t>Año 2</t>
  </si>
  <si>
    <t>Año 3</t>
  </si>
  <si>
    <t>Año 4</t>
  </si>
  <si>
    <t>Formación PHD</t>
  </si>
  <si>
    <t># Semestres  o  # Tiquetes x Estudiante</t>
  </si>
  <si>
    <t># Estudiantes</t>
  </si>
  <si>
    <t>Destino (sólo para tiquetes)</t>
  </si>
  <si>
    <t>Ciudad
(sólo para tiquetes)</t>
  </si>
  <si>
    <t>Costo Beca por estudiante x semestre o Costo por Tiquete</t>
  </si>
  <si>
    <t>Formación Doctoral</t>
  </si>
  <si>
    <t>Gastos de Administración</t>
  </si>
  <si>
    <t>Institución</t>
  </si>
  <si>
    <t>N° Actividad (Cronograma)</t>
  </si>
  <si>
    <t>Actividad (Cronograma)</t>
  </si>
  <si>
    <t>FORMACIÓN DOCTORAL</t>
  </si>
  <si>
    <t>Descripción*</t>
  </si>
  <si>
    <t>Justificación*</t>
  </si>
  <si>
    <t>Unidad de Medida*</t>
  </si>
  <si>
    <t>Cantidad*</t>
  </si>
  <si>
    <t>Costo por unidad de medida*</t>
  </si>
  <si>
    <t>Año*</t>
  </si>
  <si>
    <t>* Campos obligatorios</t>
  </si>
  <si>
    <t>Beca - Matrícula</t>
  </si>
  <si>
    <t>Institución*</t>
  </si>
  <si>
    <t>Coinvestigador</t>
  </si>
  <si>
    <t>Coinvestigador entidad internacional</t>
  </si>
  <si>
    <t>Coinvestigador sector productivo</t>
  </si>
  <si>
    <t>Coordinador administrativo del programa</t>
  </si>
  <si>
    <t>Director Científico del programa</t>
  </si>
  <si>
    <t>Estudiante de pregrado</t>
  </si>
  <si>
    <t>Profesional de contrataciones</t>
  </si>
  <si>
    <t>Profesional financiero</t>
  </si>
  <si>
    <t>Subdirector de fortalecimiento institucional</t>
  </si>
  <si>
    <t>Valor Unitario*</t>
  </si>
  <si>
    <t>Valor $ COP*</t>
  </si>
  <si>
    <t>Nombres y Apellidos*</t>
  </si>
  <si>
    <t># días  o  # Tiquetes x Persona*</t>
  </si>
  <si>
    <t># Personas*</t>
  </si>
  <si>
    <t>Destino*</t>
  </si>
  <si>
    <t>Ciudad*</t>
  </si>
  <si>
    <t>Costo por persona x día o Costo por Tiquete*</t>
  </si>
  <si>
    <t>Valor 10% Depreciación</t>
  </si>
  <si>
    <t>Transporte</t>
  </si>
  <si>
    <t>INSTRUCTIVO PLANTILLA PRESUPUESTO - PROYECTOS DE INVESTIGACIÓN O CONSULTORÍA</t>
  </si>
  <si>
    <t>PLANTILLA PRESUPUESTO PARA PROYECTOS DE CONSULTORÍA O INVESTIGACIÓN</t>
  </si>
  <si>
    <t>Unidad o Facultad UR Responsable</t>
  </si>
  <si>
    <t>Tipo de Entidad</t>
  </si>
  <si>
    <t>Entidad</t>
  </si>
  <si>
    <t>Privada</t>
  </si>
  <si>
    <t>Pública</t>
  </si>
  <si>
    <t>Cancillería</t>
  </si>
  <si>
    <t>Regionalización</t>
  </si>
  <si>
    <t>Proyección Social</t>
  </si>
  <si>
    <t>Otra Unidad</t>
  </si>
  <si>
    <t>Entidad Externa 1</t>
  </si>
  <si>
    <t>Entidad Externa 2</t>
  </si>
  <si>
    <t>Entidad Externa 3</t>
  </si>
  <si>
    <t>Tipo de priyecto</t>
  </si>
  <si>
    <t>Investigación</t>
  </si>
  <si>
    <t>Consultoría</t>
  </si>
  <si>
    <t>Función</t>
  </si>
  <si>
    <t>Líder</t>
  </si>
  <si>
    <t>Aliado</t>
  </si>
  <si>
    <t>Financiado Caja</t>
  </si>
  <si>
    <t>Financiado No Caja</t>
  </si>
  <si>
    <t>Función en el proyecto</t>
  </si>
  <si>
    <t>Consultor</t>
  </si>
  <si>
    <t>Asesor</t>
  </si>
  <si>
    <t>Líder del Proyecto</t>
  </si>
  <si>
    <t>Entidad Externa 4</t>
  </si>
  <si>
    <t>Entidad Externa 5</t>
  </si>
  <si>
    <t>% Incentivos Consultoría</t>
  </si>
  <si>
    <t>% Incentivos Investigación</t>
  </si>
  <si>
    <t>Incentivo</t>
  </si>
  <si>
    <t>Total Salario + Prestaciones</t>
  </si>
  <si>
    <t>Consultoría - Asesoría - Honorarios</t>
  </si>
  <si>
    <t>CONSULTORÍA - ASESORÍA - HONORARIOS</t>
  </si>
  <si>
    <t>Descripción / Justificación</t>
  </si>
  <si>
    <t>Nombre Entidad Financiadora</t>
  </si>
  <si>
    <t>Financiadora</t>
  </si>
  <si>
    <t>INDICADORES</t>
  </si>
  <si>
    <t>Excedente</t>
  </si>
  <si>
    <t>Margen</t>
  </si>
  <si>
    <t>Margen sin Capex</t>
  </si>
  <si>
    <t>Si aparece un mensaje de Error, por favor revise</t>
  </si>
  <si>
    <r>
      <t xml:space="preserve">* </t>
    </r>
    <r>
      <rPr>
        <b/>
        <sz val="16"/>
        <color theme="4" tint="-0.499984740745262"/>
        <rFont val="Calibri"/>
        <family val="2"/>
        <scheme val="minor"/>
      </rPr>
      <t>Consultoría - Asesoría - Honorarios:</t>
    </r>
    <r>
      <rPr>
        <b/>
        <sz val="16"/>
        <color theme="1"/>
        <rFont val="Calibri"/>
        <family val="2"/>
        <scheme val="minor"/>
      </rPr>
      <t xml:space="preserve"> </t>
    </r>
    <r>
      <rPr>
        <sz val="16"/>
        <color theme="1"/>
        <rFont val="Calibri"/>
        <family val="2"/>
        <scheme val="minor"/>
      </rPr>
      <t xml:space="preserve">En esta hoja se debe referenciar la contratación de personas naturales o jurídicas para realizar actividades científicas o tecnológicas nacionales o internacionales de corta duración que son relevantes para el proyecto. Se incluyen las asesorías técnicas, jurídicas relacionadas con aspectos de propiedad intelectual, negociación tecnológica, capacitaciones por expertos en temas científicos relacionadas con el proyecto. . Se solicita detallar la </t>
    </r>
    <r>
      <rPr>
        <i/>
        <sz val="16"/>
        <color theme="1"/>
        <rFont val="Calibri"/>
        <family val="2"/>
        <scheme val="minor"/>
      </rPr>
      <t>descripción</t>
    </r>
    <r>
      <rPr>
        <sz val="16"/>
        <color theme="1"/>
        <rFont val="Calibri"/>
        <family val="2"/>
        <scheme val="minor"/>
      </rPr>
      <t xml:space="preserve"> y </t>
    </r>
    <r>
      <rPr>
        <i/>
        <sz val="16"/>
        <color theme="1"/>
        <rFont val="Calibri"/>
        <family val="2"/>
        <scheme val="minor"/>
      </rPr>
      <t>justificación</t>
    </r>
    <r>
      <rPr>
        <sz val="16"/>
        <color theme="1"/>
        <rFont val="Calibri"/>
        <family val="2"/>
        <scheme val="minor"/>
      </rPr>
      <t xml:space="preserve"> breve del servicio a contratar</t>
    </r>
    <r>
      <rPr>
        <sz val="16"/>
        <color theme="1"/>
        <rFont val="Calibri"/>
        <family val="2"/>
        <scheme val="minor"/>
      </rPr>
      <t xml:space="preserve">, el costo del servicios en pesos colombianos, el o los años a ejecutarse y por último definir si es </t>
    </r>
    <r>
      <rPr>
        <i/>
        <sz val="16"/>
        <color theme="1"/>
        <rFont val="Calibri"/>
        <family val="2"/>
        <scheme val="minor"/>
      </rPr>
      <t>Financiado o contrapartida en especie o efectivo</t>
    </r>
  </si>
  <si>
    <r>
      <t xml:space="preserve">* </t>
    </r>
    <r>
      <rPr>
        <b/>
        <sz val="16"/>
        <color theme="4" tint="-0.499984740745262"/>
        <rFont val="Calibri"/>
        <family val="2"/>
        <scheme val="minor"/>
      </rPr>
      <t>Equipos:</t>
    </r>
    <r>
      <rPr>
        <b/>
        <sz val="16"/>
        <color theme="1"/>
        <rFont val="Calibri"/>
        <family val="2"/>
        <scheme val="minor"/>
      </rPr>
      <t xml:space="preserve"> </t>
    </r>
    <r>
      <rPr>
        <sz val="16"/>
        <color theme="1"/>
        <rFont val="Calibri"/>
        <family val="2"/>
        <scheme val="minor"/>
      </rPr>
      <t xml:space="preserve">Se debe referenciar el o los equipos necesarios para el desarrollo del proyecto, los cuales pueden ser adquiridos a cualquier título. La financiación para compra de equipos nuevos deberá estar sustentada en la estricta necesidad de los mismos para el desarrollo del proyecto. Aquí se requiere con obligatoriedad detallar la </t>
    </r>
    <r>
      <rPr>
        <i/>
        <sz val="16"/>
        <color theme="1"/>
        <rFont val="Calibri"/>
        <family val="2"/>
        <scheme val="minor"/>
      </rPr>
      <t>descripción</t>
    </r>
    <r>
      <rPr>
        <sz val="16"/>
        <color theme="1"/>
        <rFont val="Calibri"/>
        <family val="2"/>
        <scheme val="minor"/>
      </rPr>
      <t xml:space="preserve"> y </t>
    </r>
    <r>
      <rPr>
        <i/>
        <sz val="16"/>
        <color theme="1"/>
        <rFont val="Calibri"/>
        <family val="2"/>
        <scheme val="minor"/>
      </rPr>
      <t>justificación</t>
    </r>
    <r>
      <rPr>
        <sz val="16"/>
        <color theme="1"/>
        <rFont val="Calibri"/>
        <family val="2"/>
        <scheme val="minor"/>
      </rPr>
      <t xml:space="preserve"> breve de la compra del equipo</t>
    </r>
    <r>
      <rPr>
        <sz val="16"/>
        <color theme="1"/>
        <rFont val="Calibri"/>
        <family val="2"/>
        <scheme val="minor"/>
      </rPr>
      <t xml:space="preserve">, el costo incluyendo instalación en caso de ser requerida, los servicios conexos y puesta en funcionamiento cuando así lo requieran. también se debe referenciar el año de adquisición y por último definir si es </t>
    </r>
    <r>
      <rPr>
        <i/>
        <sz val="16"/>
        <color theme="1"/>
        <rFont val="Calibri"/>
        <family val="2"/>
        <scheme val="minor"/>
      </rPr>
      <t xml:space="preserve">Financiado o contrapartida en especie o efectivo. La entidad receptora del equipo debe garantizar el buen uso y el mantenimiento de los mismos. </t>
    </r>
  </si>
  <si>
    <r>
      <t>*</t>
    </r>
    <r>
      <rPr>
        <sz val="16"/>
        <color theme="4" tint="-0.499984740745262"/>
        <rFont val="Calibri"/>
        <family val="2"/>
        <scheme val="minor"/>
      </rPr>
      <t xml:space="preserve"> </t>
    </r>
    <r>
      <rPr>
        <b/>
        <sz val="16"/>
        <color theme="4" tint="-0.499984740745262"/>
        <rFont val="Calibri"/>
        <family val="2"/>
        <scheme val="minor"/>
      </rPr>
      <t>Salidas de Campo:</t>
    </r>
    <r>
      <rPr>
        <b/>
        <sz val="16"/>
        <color theme="1"/>
        <rFont val="Calibri"/>
        <family val="2"/>
        <scheme val="minor"/>
      </rPr>
      <t xml:space="preserve"> </t>
    </r>
    <r>
      <rPr>
        <sz val="16"/>
        <color theme="1"/>
        <rFont val="Calibri"/>
        <family val="2"/>
        <scheme val="minor"/>
      </rPr>
      <t xml:space="preserve">Costos asociados al levantamiento de información en campo, desde fuentes primarias o secundarias para la consecución de los objetivos del Programa/proyectos. Se incluyen gastos como: Alimentación, refrigerios, hospedaje, tiquetes de desplazamiento, alquiler de medios de transporte, gasolina, papelería y demás materiales necesarios para el trabajo en campo. 
Es importante referenciar la </t>
    </r>
    <r>
      <rPr>
        <i/>
        <sz val="16"/>
        <color theme="1"/>
        <rFont val="Calibri"/>
        <family val="2"/>
        <scheme val="minor"/>
      </rPr>
      <t xml:space="preserve">descripción y justificación, el proveedor en caso de estar definido. 
Salida de campo: Se entenderá por salida de campo toda actividad que se desarrolle fuera del campus multi-sede de la Universidad, realizada por profesores e investigadores, con la participación de los estudiantes, cuyos objetivos sean académicos, de investigación formativa o de representación de la Universidad en ámbitos académicos, deportivos y culturales. Se excluyen de esta definición las prácticas y pasantías previstas en los planes de estudios, las cuales tienen una normativa propia. Estos lineamientos aplican para las estaciones experimentales de campo de la Universidad.
Curricular
Extracurricular
</t>
    </r>
  </si>
  <si>
    <r>
      <t xml:space="preserve">* </t>
    </r>
    <r>
      <rPr>
        <b/>
        <sz val="16"/>
        <color theme="4" tint="-0.499984740745262"/>
        <rFont val="Calibri"/>
        <family val="2"/>
        <scheme val="minor"/>
      </rPr>
      <t>Registros y certificaciones:</t>
    </r>
    <r>
      <rPr>
        <b/>
        <sz val="16"/>
        <color theme="1"/>
        <rFont val="Calibri"/>
        <family val="2"/>
        <scheme val="minor"/>
      </rPr>
      <t xml:space="preserve"> </t>
    </r>
    <r>
      <rPr>
        <sz val="16"/>
        <color theme="1"/>
        <rFont val="Calibri"/>
        <family val="2"/>
        <scheme val="minor"/>
      </rPr>
      <t xml:space="preserve">Gastos por la obtención de certificaciones o evaluaciones de cumplimiento de normas de aseguramiento de la calidad o requisitos necesarios para el desarrollo del proyecto, incluyendo los gastos de implementación de dichas normas, (se reconocerá si son una actividad necesaria para la ejecución o como resultado del programa). Comprende, entre otros: certificaciones de calidad, certificaciones que garanticen calidad e inocuidad, certificaciones de buenas prácticas de producción agrícola, certificaciones de buenas prácticas de manufactura, bioseguridad y sostenibilidad ambiental de las tecnologías, registro de variedad  vegetal, registro de nueva raza animal, entre otros.  </t>
    </r>
    <r>
      <rPr>
        <b/>
        <sz val="16"/>
        <color theme="1"/>
        <rFont val="Calibri"/>
        <family val="2"/>
        <scheme val="minor"/>
      </rPr>
      <t xml:space="preserve">
</t>
    </r>
    <r>
      <rPr>
        <sz val="16"/>
        <color theme="1"/>
        <rFont val="Calibri"/>
        <family val="2"/>
        <scheme val="minor"/>
      </rPr>
      <t xml:space="preserve">En la plantilla se debe referenciar  </t>
    </r>
    <r>
      <rPr>
        <i/>
        <sz val="16"/>
        <color theme="1"/>
        <rFont val="Calibri"/>
        <family val="2"/>
        <scheme val="minor"/>
      </rPr>
      <t>la Justificación y descripción, en caso de conocer el proveedor diligenciarlo, Cantidad, Valor unitario, año y si es financiado o contrapartida.</t>
    </r>
  </si>
  <si>
    <r>
      <t xml:space="preserve">* </t>
    </r>
    <r>
      <rPr>
        <b/>
        <sz val="16"/>
        <color theme="4" tint="-0.499984740745262"/>
        <rFont val="Calibri"/>
        <family val="2"/>
        <scheme val="minor"/>
      </rPr>
      <t xml:space="preserve">Alquiler de espacios y/o instalaciones: </t>
    </r>
    <r>
      <rPr>
        <sz val="16"/>
        <rFont val="Calibri"/>
        <family val="2"/>
        <scheme val="minor"/>
      </rPr>
      <t xml:space="preserve">Se entenderán todos aquellos alquileres o arriendos de espacios o instalaciones  siempre y cuando se relacione y enriquezca la temática del proyecto. </t>
    </r>
    <r>
      <rPr>
        <sz val="16"/>
        <rFont val="Calibri"/>
        <family val="2"/>
        <scheme val="minor"/>
      </rPr>
      <t/>
    </r>
  </si>
  <si>
    <r>
      <t xml:space="preserve">* </t>
    </r>
    <r>
      <rPr>
        <b/>
        <sz val="16"/>
        <color theme="4" tint="-0.499984740745262"/>
        <rFont val="Calibri"/>
        <family val="2"/>
        <scheme val="minor"/>
      </rPr>
      <t xml:space="preserve">Uso de espacios y/o instalaciones: </t>
    </r>
    <r>
      <rPr>
        <sz val="16"/>
        <rFont val="Calibri"/>
        <family val="2"/>
        <scheme val="minor"/>
      </rPr>
      <t xml:space="preserve">Se entenderán todos espacios o instalaciones que sean propios de la entidad siempre y cuando se relacione y enriquezca la temática del proyecto. </t>
    </r>
    <r>
      <rPr>
        <b/>
        <sz val="16"/>
        <color theme="4" tint="-0.499984740745262"/>
        <rFont val="Calibri"/>
        <family val="2"/>
        <scheme val="minor"/>
      </rPr>
      <t xml:space="preserve">
</t>
    </r>
    <r>
      <rPr>
        <sz val="16"/>
        <rFont val="Calibri"/>
        <family val="2"/>
        <scheme val="minor"/>
      </rPr>
      <t/>
    </r>
  </si>
  <si>
    <t>Joven investigador</t>
  </si>
  <si>
    <t>Personal de formación</t>
  </si>
  <si>
    <t>Personal de formación - Maestría</t>
  </si>
  <si>
    <r>
      <t xml:space="preserve">* </t>
    </r>
    <r>
      <rPr>
        <b/>
        <sz val="16"/>
        <color theme="4" tint="-0.499984740745262"/>
        <rFont val="Calibri"/>
        <family val="2"/>
        <scheme val="minor"/>
      </rPr>
      <t>Software especializado:</t>
    </r>
    <r>
      <rPr>
        <b/>
        <sz val="16"/>
        <color theme="1"/>
        <rFont val="Calibri"/>
        <family val="2"/>
        <scheme val="minor"/>
      </rPr>
      <t xml:space="preserve"> </t>
    </r>
    <r>
      <rPr>
        <sz val="16"/>
        <color theme="1"/>
        <rFont val="Calibri"/>
        <family val="2"/>
        <scheme val="minor"/>
      </rPr>
      <t xml:space="preserve">Adquisición de licencias de software especializado para las  actividades propias del desarrollo del proyecto. Su necesidad y cantidad  debe soportarse en justificaciones técnicas detalladas. No se considerará financiable  dentro de este rubro software de uso cotidiano, como por ejemplo procesadores de texto, hojas de cálculo, software para presentaciones, sistemas operativos, etc. 
En el formato de debe referenciar obligatoriamente la </t>
    </r>
    <r>
      <rPr>
        <i/>
        <sz val="16"/>
        <color theme="1"/>
        <rFont val="Calibri"/>
        <family val="2"/>
        <scheme val="minor"/>
      </rPr>
      <t>Justificación y la descripción del Software a adquirir.</t>
    </r>
  </si>
  <si>
    <t>Valor total proyecto</t>
  </si>
  <si>
    <t>Valor financiado</t>
  </si>
  <si>
    <t>Excedente sin Capex</t>
  </si>
  <si>
    <t>% de gastos administrativos</t>
  </si>
  <si>
    <t>Tipo Contrato</t>
  </si>
  <si>
    <t>Tipo contratación</t>
  </si>
  <si>
    <t>Temporal</t>
  </si>
  <si>
    <t>Planta</t>
  </si>
  <si>
    <t>Director de
 Proyecto</t>
  </si>
  <si>
    <t>Tipo de
 Proyecto</t>
  </si>
  <si>
    <t>El siguiente documento contiene las instrucciones para el adecuado manejo de la plantilla, en el que se describe cada sección e indica como se debe diligenciar</t>
  </si>
  <si>
    <r>
      <rPr>
        <b/>
        <sz val="16"/>
        <color theme="4" tint="-0.499984740745262"/>
        <rFont val="Calibri"/>
        <family val="2"/>
        <scheme val="minor"/>
      </rPr>
      <t>Generalidades:</t>
    </r>
    <r>
      <rPr>
        <sz val="16"/>
        <color theme="1"/>
        <rFont val="Calibri"/>
        <family val="2"/>
        <scheme val="minor"/>
      </rPr>
      <t xml:space="preserve">
Es importante tener en cuenta las siguientes observaciones al diligenciar la información en cada uno de los rubros:
- De</t>
    </r>
    <r>
      <rPr>
        <b/>
        <i/>
        <sz val="16"/>
        <color theme="1"/>
        <rFont val="Calibri"/>
        <family val="2"/>
        <scheme val="minor"/>
      </rPr>
      <t xml:space="preserve"> click</t>
    </r>
    <r>
      <rPr>
        <sz val="16"/>
        <color theme="1"/>
        <rFont val="Calibri"/>
        <family val="2"/>
        <scheme val="minor"/>
      </rPr>
      <t xml:space="preserve"> en cada rubro para su debido diligenciamiento
- Solo se debe usar como moneda de referencia pesos colombianos
- Los valores deben ser diligenciados en pesos
- El valor de los rubros se debe digitar con signo positivo
- Los valores a referenciar deben incluir el IVA
- Por favor grabar el archivo con el nombre del proyecto</t>
    </r>
  </si>
  <si>
    <t>Educación Continuada - Consultoría</t>
  </si>
  <si>
    <t>EMCS</t>
  </si>
  <si>
    <t>Imprevistos</t>
  </si>
  <si>
    <t>% Imprevistos</t>
  </si>
  <si>
    <r>
      <t xml:space="preserve">* </t>
    </r>
    <r>
      <rPr>
        <b/>
        <sz val="16"/>
        <color theme="4" tint="-0.499984740745262"/>
        <rFont val="Calibri"/>
        <family val="2"/>
        <scheme val="minor"/>
      </rPr>
      <t>Ficha Resumen:</t>
    </r>
    <r>
      <rPr>
        <b/>
        <sz val="16"/>
        <color theme="1"/>
        <rFont val="Calibri"/>
        <family val="2"/>
        <scheme val="minor"/>
      </rPr>
      <t xml:space="preserve"> </t>
    </r>
    <r>
      <rPr>
        <sz val="16"/>
        <color theme="1"/>
        <rFont val="Calibri"/>
        <family val="2"/>
        <scheme val="minor"/>
      </rPr>
      <t xml:space="preserve">En esta  hoja se referencia información general del proyecto tales como: Entidades participantes, </t>
    </r>
    <r>
      <rPr>
        <i/>
        <sz val="16"/>
        <color theme="1"/>
        <rFont val="Calibri"/>
        <family val="2"/>
        <scheme val="minor"/>
      </rPr>
      <t xml:space="preserve">Nombre del Proyecto, Objetivo del proyecto, Duración en meses, Director y Nombre de la Institución </t>
    </r>
    <r>
      <rPr>
        <sz val="16"/>
        <color theme="1"/>
        <rFont val="Calibri"/>
        <family val="2"/>
        <scheme val="minor"/>
      </rPr>
      <t>que diligencia la presente plantilla.
En esta hoja también se visualiza la consolidación y proyección anual de todos los rubros junto con el costo total del proyecto.</t>
    </r>
    <r>
      <rPr>
        <i/>
        <sz val="16"/>
        <color theme="1"/>
        <rFont val="Calibri"/>
        <family val="2"/>
        <scheme val="minor"/>
      </rPr>
      <t xml:space="preserve">
</t>
    </r>
    <r>
      <rPr>
        <sz val="16"/>
        <color theme="1"/>
        <rFont val="Calibri"/>
        <family val="2"/>
        <scheme val="minor"/>
      </rPr>
      <t xml:space="preserve">De igual forma se identifica cuanto corresponde al valor financiado y cuanto es el valor total de contrapartida bien sea en efectivo o especie.
Siguiendo al costado derecho de la ficha, se podrá observar el resumen por entidad participantes (Financiación y contrapartidas de cada uno)
</t>
    </r>
    <r>
      <rPr>
        <b/>
        <sz val="16"/>
        <color rgb="FFFF0000"/>
        <rFont val="Calibri"/>
        <family val="2"/>
        <scheme val="minor"/>
      </rPr>
      <t>Financiación Caja:</t>
    </r>
    <r>
      <rPr>
        <sz val="16"/>
        <color theme="1"/>
        <rFont val="Calibri"/>
        <family val="2"/>
        <scheme val="minor"/>
      </rPr>
      <t xml:space="preserve"> Corresponde al valor financiado que ingresa a la UR; que a su vez se convierte en la salida de efectivo para la UR.
</t>
    </r>
    <r>
      <rPr>
        <b/>
        <sz val="16"/>
        <color rgb="FFFF0000"/>
        <rFont val="Calibri"/>
        <family val="2"/>
        <scheme val="minor"/>
      </rPr>
      <t>Financiación no caja:</t>
    </r>
    <r>
      <rPr>
        <sz val="16"/>
        <color theme="1"/>
        <rFont val="Calibri"/>
        <family val="2"/>
        <scheme val="minor"/>
      </rPr>
      <t xml:space="preserve"> Corresponde al valor financiado que ingresa a la UR; que a su vez no será un la salida de efectivo para la UR.
</t>
    </r>
    <r>
      <rPr>
        <b/>
        <sz val="16"/>
        <color rgb="FFFF0000"/>
        <rFont val="Calibri"/>
        <family val="2"/>
        <scheme val="minor"/>
      </rPr>
      <t>Contrapartida en especie:</t>
    </r>
    <r>
      <rPr>
        <sz val="16"/>
        <color theme="1"/>
        <rFont val="Calibri"/>
        <family val="2"/>
        <scheme val="minor"/>
      </rPr>
      <t xml:space="preserve"> Corresponde al valor de contrapartida que </t>
    </r>
    <r>
      <rPr>
        <b/>
        <sz val="16"/>
        <color rgb="FFFF0000"/>
        <rFont val="Calibri"/>
        <family val="2"/>
        <scheme val="minor"/>
      </rPr>
      <t>no</t>
    </r>
    <r>
      <rPr>
        <sz val="16"/>
        <color theme="1"/>
        <rFont val="Calibri"/>
        <family val="2"/>
        <scheme val="minor"/>
      </rPr>
      <t xml:space="preserve"> afecta la salida de efectivo o que incurra en marginalidad de caja o costos adicionales que se tengan que cubrir.
</t>
    </r>
    <r>
      <rPr>
        <b/>
        <sz val="16"/>
        <color rgb="FFFF0000"/>
        <rFont val="Calibri"/>
        <family val="2"/>
        <scheme val="minor"/>
      </rPr>
      <t>Contrapartida en efectivo:</t>
    </r>
    <r>
      <rPr>
        <sz val="16"/>
        <color theme="1"/>
        <rFont val="Calibri"/>
        <family val="2"/>
        <scheme val="minor"/>
      </rPr>
      <t xml:space="preserve"> Corresponde al valor de contrapartida de la UR que </t>
    </r>
    <r>
      <rPr>
        <b/>
        <sz val="16"/>
        <color rgb="FFFF0000"/>
        <rFont val="Calibri"/>
        <family val="2"/>
        <scheme val="minor"/>
      </rPr>
      <t>si</t>
    </r>
    <r>
      <rPr>
        <sz val="16"/>
        <color theme="1"/>
        <rFont val="Calibri"/>
        <family val="2"/>
        <scheme val="minor"/>
      </rPr>
      <t xml:space="preserve"> afecta la salida de efectivo o que incurra en marginalidad de caja o costos adicionales que se tengan que cubrir.
</t>
    </r>
    <r>
      <rPr>
        <b/>
        <sz val="16"/>
        <color rgb="FFFF0000"/>
        <rFont val="Calibri"/>
        <family val="2"/>
        <scheme val="minor"/>
      </rPr>
      <t>Gastos Administrativos</t>
    </r>
    <r>
      <rPr>
        <sz val="16"/>
        <color theme="1"/>
        <rFont val="Calibri"/>
        <family val="2"/>
        <scheme val="minor"/>
      </rPr>
      <t xml:space="preserve">: Se sugiere un porcentaje sobre la financiación de minímo el 10%
</t>
    </r>
    <r>
      <rPr>
        <b/>
        <sz val="16"/>
        <color rgb="FFFF0000"/>
        <rFont val="Calibri"/>
        <family val="2"/>
        <scheme val="minor"/>
      </rPr>
      <t>Imprevistos:</t>
    </r>
    <r>
      <rPr>
        <sz val="16"/>
        <color theme="1"/>
        <rFont val="Calibri"/>
        <family val="2"/>
        <scheme val="minor"/>
      </rPr>
      <t xml:space="preserve"> Se sugiere un porcentaje máximo del 5%</t>
    </r>
  </si>
  <si>
    <r>
      <t xml:space="preserve">* </t>
    </r>
    <r>
      <rPr>
        <b/>
        <sz val="16"/>
        <color theme="4" tint="-0.499984740745262"/>
        <rFont val="Calibri"/>
        <family val="2"/>
        <scheme val="minor"/>
      </rPr>
      <t>Viajes:</t>
    </r>
    <r>
      <rPr>
        <b/>
        <sz val="16"/>
        <color theme="1"/>
        <rFont val="Calibri"/>
        <family val="2"/>
        <scheme val="minor"/>
      </rPr>
      <t xml:space="preserve"> </t>
    </r>
    <r>
      <rPr>
        <sz val="16"/>
        <color theme="1"/>
        <rFont val="Calibri"/>
        <family val="2"/>
        <scheme val="minor"/>
      </rPr>
      <t xml:space="preserve">Se refiere a los gastos de transporte (pasajes nacionales e internacionales) y  viáticos relacionados con las actividades propuestas en el componente científico-técnico del programa (capacitaciones, estancias en instituciones académicas nacionales o extranjeras, presentación de ponencias en eventos especializados, etc.)
En el formato se debe diligenciar </t>
    </r>
    <r>
      <rPr>
        <i/>
        <sz val="16"/>
        <color theme="1"/>
        <rFont val="Calibri"/>
        <family val="2"/>
        <scheme val="minor"/>
      </rPr>
      <t>Número de días, número de personas, cual es el costo en pesos por persona, año de la ejecución del viaje, fuente de financiación o contrapartida, destino, obligatorio la descripción y justificación y en caso de conocer el proveedor incluirlo.</t>
    </r>
  </si>
  <si>
    <r>
      <t xml:space="preserve">* </t>
    </r>
    <r>
      <rPr>
        <b/>
        <sz val="16"/>
        <color theme="4" tint="-0.499984740745262"/>
        <rFont val="Calibri"/>
        <family val="2"/>
        <scheme val="minor"/>
      </rPr>
      <t>Gastos de Personal:</t>
    </r>
    <r>
      <rPr>
        <b/>
        <sz val="16"/>
        <color theme="1"/>
        <rFont val="Calibri"/>
        <family val="2"/>
        <scheme val="minor"/>
      </rPr>
      <t xml:space="preserve"> </t>
    </r>
    <r>
      <rPr>
        <sz val="16"/>
        <color theme="1"/>
        <rFont val="Calibri"/>
        <family val="2"/>
        <scheme val="minor"/>
      </rPr>
      <t xml:space="preserve">Gastos de personal contratado a término fijo o indefinido o de planta, que hace parte del grupo de trabajo y realiza actividades definidas en el marco del proyecto o propuesta de consultoría (Líder del proyecto, investigadores, coinvestigadores, estudiantes de pregrado, maestría, doctorado o especialidades médicas y jóvenes investigadores); así como personal de apoyo (personal formado en carreras técnicas y tecnológicas con capacidades para apoyar la ejecución de actividades del proyecto). Los recursos de financiación destinados para el sostenimiento de personal de formación de alto nivel en programas académicos nacionales (maestría, especialidades médicas o doctorado). 
En la plantilla se debe diligenciar los </t>
    </r>
    <r>
      <rPr>
        <i/>
        <sz val="16"/>
        <color theme="1"/>
        <rFont val="Calibri"/>
        <family val="2"/>
        <scheme val="minor"/>
      </rPr>
      <t xml:space="preserve">Nombres y Apellido, función en el proyecto (Investigador principal, joven investigador, profesionales, etc.), salario base mensual (sin prestaciones sociales), escoger el tipo de salario (integral o no integral), dedicación de tiempo en el proyecto (medio o completo), dedicación en meses por cada año y Horas de dedicación a la semana al proyecto por cada mes.
Incentivos: Se aplica la política de incentivos para investigación 50% del valor financiado y para consultoría hasta el 70%; este último se debe selecciónar el % que se aplica para el proyecto en Incentivos.
</t>
    </r>
    <r>
      <rPr>
        <b/>
        <i/>
        <u/>
        <sz val="16"/>
        <color rgb="FFFF0000"/>
        <rFont val="Calibri"/>
        <family val="2"/>
        <scheme val="minor"/>
      </rPr>
      <t>Para Investigación</t>
    </r>
    <r>
      <rPr>
        <i/>
        <sz val="16"/>
        <color theme="1"/>
        <rFont val="Calibri"/>
        <family val="2"/>
        <scheme val="minor"/>
      </rPr>
      <t xml:space="preserve">:    http://servapps/normatividad/Lists/Decretos%20Rectorales/DispForm.aspx?ID=128&amp;Source=http%3A%2F%2Fservapps%2Fnormatividad%2FLists%2FDecretos%2520Rectorales%2FAllItems%2Easpx%3FView%3D%7B88ED0896%2DD53F%2D4E15%2D8902%2D66D214CAD87D%7D%26FilterField1%3DCategor%255Fx00ed%255Fa%26FilterValue1%3DIncentivos
</t>
    </r>
    <r>
      <rPr>
        <b/>
        <i/>
        <u/>
        <sz val="16"/>
        <color rgb="FFFF0000"/>
        <rFont val="Calibri"/>
        <family val="2"/>
        <scheme val="minor"/>
      </rPr>
      <t>Para Consultoría</t>
    </r>
    <r>
      <rPr>
        <i/>
        <sz val="16"/>
        <color theme="1"/>
        <rFont val="Calibri"/>
        <family val="2"/>
        <scheme val="minor"/>
      </rPr>
      <t>: http://servapps/normatividad/Lists/Decretos%20Rectorales/Attachments/439/DR_1392_18-11-2015.pdf</t>
    </r>
  </si>
  <si>
    <t>Año probable de inicio</t>
  </si>
  <si>
    <t>OTROS</t>
  </si>
  <si>
    <t>Pólizas</t>
  </si>
  <si>
    <t>Año 5</t>
  </si>
  <si>
    <t>AÑO 5</t>
  </si>
  <si>
    <t>Seguimiento y Evaluación</t>
  </si>
  <si>
    <t>Seleccione Moneda</t>
  </si>
  <si>
    <t>COP</t>
  </si>
  <si>
    <t>USD</t>
  </si>
  <si>
    <t>EURO</t>
  </si>
  <si>
    <t>Tasas de cambio</t>
  </si>
  <si>
    <t>$ CORRIENTES</t>
  </si>
  <si>
    <t>$ CONSTANTES</t>
  </si>
  <si>
    <t>% Seguimiento y evaluación e impuestos</t>
  </si>
  <si>
    <t>Entidad Externa 6</t>
  </si>
  <si>
    <t>Entidad Externa 7</t>
  </si>
  <si>
    <t>Entidad Externa 8</t>
  </si>
  <si>
    <t>UR</t>
  </si>
  <si>
    <t>E1</t>
  </si>
  <si>
    <t>E2</t>
  </si>
  <si>
    <t>E3</t>
  </si>
  <si>
    <t>E4</t>
  </si>
  <si>
    <t>E5</t>
  </si>
  <si>
    <t>E6</t>
  </si>
  <si>
    <t>E7</t>
  </si>
  <si>
    <t>E8</t>
  </si>
  <si>
    <t>DPEI</t>
  </si>
  <si>
    <t>Número de aliados</t>
  </si>
  <si>
    <t>Aliados</t>
  </si>
  <si>
    <t>UR STEAM</t>
  </si>
  <si>
    <t>Fac. Jurisprudencia</t>
  </si>
  <si>
    <t>Fac. Estudios Internacionales, Políticos y Urbanos</t>
  </si>
  <si>
    <t>Esc. Administración</t>
  </si>
  <si>
    <t>Fac. Economía</t>
  </si>
  <si>
    <t>Fac. Ciencias Naturales</t>
  </si>
  <si>
    <t>Esc. Ciencias Humanas</t>
  </si>
  <si>
    <t>Fac. Creación</t>
  </si>
  <si>
    <t>Esc. Ingenierías, Ciencia y Tecnología</t>
  </si>
  <si>
    <t>Fac. Emprendimiento</t>
  </si>
  <si>
    <r>
      <rPr>
        <b/>
        <sz val="16"/>
        <color theme="4" tint="-0.499984740745262"/>
        <rFont val="Calibri"/>
        <family val="2"/>
        <scheme val="minor"/>
      </rPr>
      <t>Variables generales</t>
    </r>
    <r>
      <rPr>
        <sz val="16"/>
        <color theme="4" tint="-0.499984740745262"/>
        <rFont val="Calibri"/>
        <family val="2"/>
        <scheme val="minor"/>
      </rPr>
      <t>:</t>
    </r>
    <r>
      <rPr>
        <sz val="16"/>
        <color theme="1"/>
        <rFont val="Calibri"/>
        <family val="2"/>
        <scheme val="minor"/>
      </rPr>
      <t xml:space="preserve">
- Inflación anual del 3,9%
- Si se requiere utilice una TRM del mercado en el momento de la evaluación
- Factor prestacional del 21,02% para Salario Integral y de 56% para Salario no integral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</si>
</sst>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0_-;\-&quot;$&quot;* #,##0_-;_-&quot;$&quot;* &quot;-&quot;_-;_-@_-"/>
    <numFmt numFmtId="165" formatCode="0.0"/>
    <numFmt numFmtId="166" formatCode="0.0%"/>
    <numFmt numFmtId="167" formatCode="[$EUR]\ #,##0.0;\-[$EUR]\ #,##0.0"/>
    <numFmt numFmtId="168" formatCode="[$USD]\ #,##0.0;\-[$USD]\ #,##0.0"/>
    <numFmt numFmtId="169" formatCode="0.0\ &quot;SMMLV&quot;"/>
  </numFmts>
  <fonts count="35" x14ac:knownFonts="1">
    <font>
      <sz val="11"/>
      <color theme="1"/>
      <name val="Calibri"/>
      <family val="2"/>
      <scheme val="minor"/>
    </font>
    <font>
      <b/>
      <sz val="11"/>
      <color theme="1"/>
      <name val="Calibri"/>
      <family val="2"/>
      <scheme val="minor"/>
    </font>
    <font>
      <sz val="11"/>
      <color theme="1"/>
      <name val="Calibri"/>
      <family val="2"/>
      <scheme val="minor"/>
    </font>
    <font>
      <b/>
      <sz val="12"/>
      <color theme="0"/>
      <name val="Calibri"/>
      <family val="2"/>
      <scheme val="minor"/>
    </font>
    <font>
      <b/>
      <sz val="16"/>
      <color theme="0"/>
      <name val="Calibri"/>
      <family val="2"/>
      <scheme val="minor"/>
    </font>
    <font>
      <sz val="11"/>
      <color theme="0"/>
      <name val="Calibri"/>
      <family val="2"/>
      <scheme val="minor"/>
    </font>
    <font>
      <sz val="9"/>
      <color indexed="81"/>
      <name val="Tahoma"/>
      <family val="2"/>
    </font>
    <font>
      <b/>
      <sz val="9"/>
      <color indexed="81"/>
      <name val="Tahoma"/>
      <family val="2"/>
    </font>
    <font>
      <u/>
      <sz val="11"/>
      <color theme="10"/>
      <name val="Calibri"/>
      <family val="2"/>
      <scheme val="minor"/>
    </font>
    <font>
      <sz val="10"/>
      <color theme="1"/>
      <name val="Arial"/>
      <family val="2"/>
    </font>
    <font>
      <sz val="12"/>
      <color theme="1"/>
      <name val="Calibri"/>
      <family val="2"/>
      <scheme val="minor"/>
    </font>
    <font>
      <b/>
      <sz val="14"/>
      <color theme="1"/>
      <name val="Calibri"/>
      <family val="2"/>
      <scheme val="minor"/>
    </font>
    <font>
      <b/>
      <sz val="10"/>
      <color theme="0"/>
      <name val="Calibri"/>
      <family val="2"/>
      <scheme val="minor"/>
    </font>
    <font>
      <b/>
      <sz val="11"/>
      <color theme="0"/>
      <name val="Calibri"/>
      <family val="2"/>
      <scheme val="minor"/>
    </font>
    <font>
      <sz val="16"/>
      <color theme="1"/>
      <name val="Calibri"/>
      <family val="2"/>
      <scheme val="minor"/>
    </font>
    <font>
      <b/>
      <sz val="16"/>
      <color theme="4" tint="-0.499984740745262"/>
      <name val="Calibri"/>
      <family val="2"/>
      <scheme val="minor"/>
    </font>
    <font>
      <b/>
      <sz val="16"/>
      <color theme="1"/>
      <name val="Calibri"/>
      <family val="2"/>
      <scheme val="minor"/>
    </font>
    <font>
      <i/>
      <sz val="16"/>
      <color theme="1"/>
      <name val="Calibri"/>
      <family val="2"/>
      <scheme val="minor"/>
    </font>
    <font>
      <sz val="16"/>
      <color theme="4" tint="-0.499984740745262"/>
      <name val="Calibri"/>
      <family val="2"/>
      <scheme val="minor"/>
    </font>
    <font>
      <sz val="16"/>
      <name val="Calibri"/>
      <family val="2"/>
      <scheme val="minor"/>
    </font>
    <font>
      <i/>
      <sz val="16"/>
      <name val="Calibri"/>
      <family val="2"/>
      <scheme val="minor"/>
    </font>
    <font>
      <b/>
      <i/>
      <sz val="16"/>
      <color theme="1"/>
      <name val="Calibri"/>
      <family val="2"/>
      <scheme val="minor"/>
    </font>
    <font>
      <sz val="8"/>
      <color theme="1"/>
      <name val="Calibri"/>
      <family val="2"/>
      <scheme val="minor"/>
    </font>
    <font>
      <b/>
      <sz val="12"/>
      <color theme="0" tint="-0.499984740745262"/>
      <name val="Arial Black"/>
      <family val="2"/>
    </font>
    <font>
      <sz val="12"/>
      <color theme="0" tint="-0.499984740745262"/>
      <name val="Arial Black"/>
      <family val="2"/>
    </font>
    <font>
      <b/>
      <sz val="16"/>
      <color rgb="FFFF0000"/>
      <name val="Calibri"/>
      <family val="2"/>
      <scheme val="minor"/>
    </font>
    <font>
      <sz val="10"/>
      <color theme="1"/>
      <name val="Calibri"/>
      <family val="2"/>
      <scheme val="minor"/>
    </font>
    <font>
      <b/>
      <sz val="10"/>
      <color rgb="FFFF0000"/>
      <name val="Calibri"/>
      <family val="2"/>
      <scheme val="minor"/>
    </font>
    <font>
      <b/>
      <sz val="12"/>
      <color theme="1"/>
      <name val="Calibri"/>
      <family val="2"/>
      <scheme val="minor"/>
    </font>
    <font>
      <sz val="12"/>
      <color rgb="FFFF0000"/>
      <name val="Calibri"/>
      <family val="2"/>
      <scheme val="minor"/>
    </font>
    <font>
      <sz val="14"/>
      <color theme="1"/>
      <name val="Calibri"/>
      <family val="2"/>
      <scheme val="minor"/>
    </font>
    <font>
      <sz val="14"/>
      <color rgb="FFFF0000"/>
      <name val="Calibri"/>
      <family val="2"/>
      <scheme val="minor"/>
    </font>
    <font>
      <b/>
      <sz val="14"/>
      <color theme="0"/>
      <name val="Calibri"/>
      <family val="2"/>
      <scheme val="minor"/>
    </font>
    <font>
      <b/>
      <i/>
      <u/>
      <sz val="16"/>
      <color rgb="FFFF0000"/>
      <name val="Calibri"/>
      <family val="2"/>
      <scheme val="minor"/>
    </font>
    <font>
      <b/>
      <sz val="20"/>
      <color theme="0"/>
      <name val="Calibri"/>
      <family val="2"/>
      <scheme val="minor"/>
    </font>
  </fonts>
  <fills count="19">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4" tint="-0.49998474074526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7030A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7" tint="-0.499984740745262"/>
        <bgColor indexed="64"/>
      </patternFill>
    </fill>
    <fill>
      <patternFill patternType="solid">
        <fgColor theme="3" tint="0.39997558519241921"/>
        <bgColor indexed="64"/>
      </patternFill>
    </fill>
    <fill>
      <patternFill patternType="solid">
        <fgColor theme="2" tint="-0.49998474074526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ck">
        <color theme="0" tint="-4.9989318521683403E-2"/>
      </bottom>
      <diagonal/>
    </border>
    <border>
      <left/>
      <right/>
      <top style="thick">
        <color theme="0" tint="-4.9989318521683403E-2"/>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41"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0" fontId="9" fillId="0" borderId="0"/>
    <xf numFmtId="43" fontId="2" fillId="0" borderId="0" applyFont="0" applyFill="0" applyBorder="0" applyAlignment="0" applyProtection="0"/>
  </cellStyleXfs>
  <cellXfs count="244">
    <xf numFmtId="0" fontId="0" fillId="0" borderId="0" xfId="0"/>
    <xf numFmtId="0" fontId="0" fillId="0" borderId="1" xfId="0" applyBorder="1"/>
    <xf numFmtId="41" fontId="0" fillId="0" borderId="0" xfId="1" applyFont="1"/>
    <xf numFmtId="0" fontId="0" fillId="0" borderId="1" xfId="0" applyBorder="1" applyProtection="1">
      <protection locked="0"/>
    </xf>
    <xf numFmtId="164" fontId="0" fillId="0" borderId="1" xfId="2" applyFont="1" applyBorder="1" applyProtection="1">
      <protection locked="0"/>
    </xf>
    <xf numFmtId="0" fontId="0" fillId="0" borderId="2" xfId="0" applyBorder="1"/>
    <xf numFmtId="0" fontId="0" fillId="0" borderId="1" xfId="0" quotePrefix="1" applyBorder="1" applyAlignment="1">
      <alignment horizontal="left"/>
    </xf>
    <xf numFmtId="0" fontId="1" fillId="0" borderId="1" xfId="0" applyFont="1" applyBorder="1"/>
    <xf numFmtId="164" fontId="0" fillId="0" borderId="1" xfId="2" applyFont="1" applyBorder="1" applyProtection="1"/>
    <xf numFmtId="164" fontId="0" fillId="5" borderId="1" xfId="2" applyFont="1" applyFill="1" applyBorder="1" applyProtection="1"/>
    <xf numFmtId="164" fontId="0" fillId="4" borderId="1" xfId="2" applyFont="1" applyFill="1" applyBorder="1" applyProtection="1"/>
    <xf numFmtId="0" fontId="3" fillId="3" borderId="1" xfId="0" applyFont="1" applyFill="1" applyBorder="1" applyAlignment="1">
      <alignment horizontal="center" vertical="center"/>
    </xf>
    <xf numFmtId="166" fontId="0" fillId="0" borderId="0" xfId="0" applyNumberFormat="1"/>
    <xf numFmtId="166" fontId="0" fillId="0" borderId="0" xfId="3" applyNumberFormat="1" applyFont="1" applyProtection="1"/>
    <xf numFmtId="0" fontId="11" fillId="0" borderId="0" xfId="0" applyFont="1"/>
    <xf numFmtId="0" fontId="4" fillId="6" borderId="16" xfId="0" applyFont="1" applyFill="1" applyBorder="1" applyAlignment="1">
      <alignment horizontal="center"/>
    </xf>
    <xf numFmtId="0" fontId="3" fillId="2" borderId="1" xfId="0" applyFont="1" applyFill="1" applyBorder="1" applyAlignment="1">
      <alignment horizontal="center" vertical="center" wrapText="1"/>
    </xf>
    <xf numFmtId="0" fontId="3" fillId="2" borderId="2" xfId="0" quotePrefix="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3" fillId="2" borderId="3" xfId="0" quotePrefix="1" applyFont="1" applyFill="1" applyBorder="1" applyAlignment="1">
      <alignment horizontal="center" vertical="center" wrapText="1"/>
    </xf>
    <xf numFmtId="0" fontId="3" fillId="2" borderId="11" xfId="0" quotePrefix="1" applyFont="1" applyFill="1" applyBorder="1" applyAlignment="1">
      <alignment horizontal="center" vertical="center" wrapText="1"/>
    </xf>
    <xf numFmtId="0" fontId="0" fillId="0" borderId="0" xfId="0" applyAlignment="1">
      <alignment horizontal="center"/>
    </xf>
    <xf numFmtId="164" fontId="0" fillId="0" borderId="11" xfId="2" applyFont="1" applyBorder="1" applyProtection="1"/>
    <xf numFmtId="41" fontId="0" fillId="0" borderId="0" xfId="1" applyFont="1" applyProtection="1"/>
    <xf numFmtId="0" fontId="0" fillId="0" borderId="2" xfId="0" applyBorder="1" applyProtection="1">
      <protection locked="0"/>
    </xf>
    <xf numFmtId="164" fontId="0" fillId="0" borderId="11" xfId="2" applyFont="1"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3" fillId="2" borderId="5" xfId="0" quotePrefix="1" applyFont="1" applyFill="1" applyBorder="1" applyAlignment="1">
      <alignment horizontal="center" vertical="center" wrapText="1"/>
    </xf>
    <xf numFmtId="10" fontId="0" fillId="0" borderId="5" xfId="3" applyNumberFormat="1" applyFont="1" applyBorder="1" applyProtection="1">
      <protection locked="0"/>
    </xf>
    <xf numFmtId="164" fontId="0" fillId="0" borderId="14" xfId="2" applyFont="1" applyBorder="1" applyProtection="1"/>
    <xf numFmtId="0" fontId="3" fillId="7" borderId="15" xfId="0" applyFont="1" applyFill="1" applyBorder="1" applyAlignment="1">
      <alignment horizontal="center" vertical="center" wrapText="1"/>
    </xf>
    <xf numFmtId="41" fontId="0" fillId="0" borderId="1" xfId="1" applyFont="1" applyBorder="1"/>
    <xf numFmtId="166" fontId="0" fillId="0" borderId="1" xfId="3" applyNumberFormat="1" applyFont="1" applyBorder="1"/>
    <xf numFmtId="166" fontId="0" fillId="0" borderId="1" xfId="0" applyNumberFormat="1" applyBorder="1"/>
    <xf numFmtId="0" fontId="4" fillId="3" borderId="4" xfId="0" applyFont="1" applyFill="1" applyBorder="1"/>
    <xf numFmtId="0" fontId="0" fillId="3" borderId="0" xfId="0" applyFill="1"/>
    <xf numFmtId="0" fontId="4" fillId="0" borderId="4" xfId="0" applyFont="1" applyBorder="1"/>
    <xf numFmtId="0" fontId="4" fillId="0" borderId="0" xfId="0" applyFont="1"/>
    <xf numFmtId="0" fontId="4" fillId="0" borderId="4" xfId="0" applyFont="1" applyBorder="1" applyAlignment="1">
      <alignment horizontal="left"/>
    </xf>
    <xf numFmtId="0" fontId="4" fillId="0" borderId="0" xfId="0" applyFont="1" applyAlignment="1">
      <alignment horizontal="left"/>
    </xf>
    <xf numFmtId="0" fontId="0" fillId="0" borderId="0" xfId="0" applyAlignment="1">
      <alignment wrapText="1"/>
    </xf>
    <xf numFmtId="165" fontId="0" fillId="0" borderId="0" xfId="0" applyNumberFormat="1"/>
    <xf numFmtId="0" fontId="0" fillId="0" borderId="6" xfId="0" applyBorder="1"/>
    <xf numFmtId="0" fontId="4" fillId="3" borderId="0" xfId="0" applyFont="1" applyFill="1" applyAlignment="1">
      <alignment horizontal="centerContinuous"/>
    </xf>
    <xf numFmtId="0" fontId="3" fillId="3" borderId="0" xfId="0" applyFont="1" applyFill="1" applyAlignment="1">
      <alignment horizontal="center" vertical="center"/>
    </xf>
    <xf numFmtId="0" fontId="3" fillId="0" borderId="0" xfId="0" applyFont="1" applyAlignment="1">
      <alignment horizontal="center" vertical="center"/>
    </xf>
    <xf numFmtId="0" fontId="3" fillId="3" borderId="0" xfId="0" quotePrefix="1" applyFont="1" applyFill="1" applyAlignment="1">
      <alignment horizontal="center" vertical="center"/>
    </xf>
    <xf numFmtId="0" fontId="3" fillId="0" borderId="0" xfId="0" quotePrefix="1" applyFont="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vertical="center"/>
    </xf>
    <xf numFmtId="0" fontId="4" fillId="2" borderId="15" xfId="0" applyFont="1" applyFill="1" applyBorder="1" applyAlignment="1">
      <alignment horizontal="center" vertical="center" wrapText="1"/>
    </xf>
    <xf numFmtId="0" fontId="3" fillId="0" borderId="0" xfId="0" applyFont="1" applyAlignment="1">
      <alignment horizontal="center" vertical="center" wrapText="1"/>
    </xf>
    <xf numFmtId="0" fontId="4" fillId="3" borderId="1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1" fillId="5" borderId="1" xfId="4" applyFont="1" applyFill="1" applyBorder="1" applyProtection="1"/>
    <xf numFmtId="0" fontId="10" fillId="0" borderId="0" xfId="4" quotePrefix="1" applyFont="1" applyFill="1" applyBorder="1" applyAlignment="1" applyProtection="1">
      <alignment horizontal="left"/>
    </xf>
    <xf numFmtId="0" fontId="10" fillId="0" borderId="0" xfId="4" applyFont="1" applyFill="1" applyBorder="1" applyProtection="1"/>
    <xf numFmtId="0" fontId="11" fillId="5" borderId="1" xfId="4" quotePrefix="1" applyFont="1" applyFill="1" applyBorder="1" applyAlignment="1" applyProtection="1">
      <alignment horizontal="left"/>
    </xf>
    <xf numFmtId="0" fontId="11" fillId="0" borderId="0" xfId="4" applyFont="1" applyFill="1" applyBorder="1" applyProtection="1"/>
    <xf numFmtId="0" fontId="4" fillId="3" borderId="0" xfId="0" applyFont="1" applyFill="1" applyAlignment="1">
      <alignment horizontal="right"/>
    </xf>
    <xf numFmtId="0" fontId="4" fillId="0" borderId="0" xfId="0" applyFont="1" applyAlignment="1">
      <alignment horizontal="right"/>
    </xf>
    <xf numFmtId="0" fontId="12" fillId="3" borderId="0" xfId="0" applyFont="1" applyFill="1" applyAlignment="1">
      <alignment horizontal="right"/>
    </xf>
    <xf numFmtId="164" fontId="0" fillId="0" borderId="1" xfId="2" applyFont="1" applyBorder="1" applyProtection="1">
      <protection hidden="1"/>
    </xf>
    <xf numFmtId="164" fontId="0" fillId="5" borderId="1" xfId="2" applyFont="1" applyFill="1" applyBorder="1" applyProtection="1">
      <protection hidden="1"/>
    </xf>
    <xf numFmtId="164" fontId="0" fillId="4" borderId="1" xfId="2" applyFont="1" applyFill="1" applyBorder="1" applyProtection="1">
      <protection hidden="1"/>
    </xf>
    <xf numFmtId="0" fontId="0" fillId="8" borderId="0" xfId="0" applyFill="1"/>
    <xf numFmtId="0" fontId="4" fillId="8" borderId="4" xfId="0" applyFont="1" applyFill="1" applyBorder="1" applyAlignment="1">
      <alignment horizontal="left"/>
    </xf>
    <xf numFmtId="0" fontId="4" fillId="8" borderId="0" xfId="0" applyFont="1" applyFill="1" applyAlignment="1">
      <alignment horizontal="left"/>
    </xf>
    <xf numFmtId="164" fontId="0" fillId="0" borderId="1" xfId="0" applyNumberFormat="1" applyBorder="1" applyProtection="1">
      <protection hidden="1"/>
    </xf>
    <xf numFmtId="164" fontId="0" fillId="0" borderId="0" xfId="0" applyNumberFormat="1" applyProtection="1">
      <protection hidden="1"/>
    </xf>
    <xf numFmtId="164" fontId="5" fillId="3" borderId="0" xfId="0" applyNumberFormat="1" applyFont="1" applyFill="1" applyProtection="1">
      <protection hidden="1"/>
    </xf>
    <xf numFmtId="164" fontId="5" fillId="0" borderId="0" xfId="0" applyNumberFormat="1" applyFont="1" applyProtection="1">
      <protection hidden="1"/>
    </xf>
    <xf numFmtId="166" fontId="5" fillId="3" borderId="1" xfId="3" applyNumberFormat="1" applyFont="1" applyFill="1" applyBorder="1" applyProtection="1">
      <protection hidden="1"/>
    </xf>
    <xf numFmtId="166" fontId="5" fillId="0" borderId="0" xfId="3" applyNumberFormat="1" applyFont="1" applyFill="1" applyBorder="1" applyProtection="1">
      <protection hidden="1"/>
    </xf>
    <xf numFmtId="0" fontId="1" fillId="0" borderId="0" xfId="0" applyFont="1"/>
    <xf numFmtId="0" fontId="3" fillId="3" borderId="2" xfId="0" applyFont="1" applyFill="1" applyBorder="1" applyAlignment="1">
      <alignment horizontal="center" vertical="center"/>
    </xf>
    <xf numFmtId="10" fontId="0" fillId="0" borderId="1" xfId="3" applyNumberFormat="1" applyFont="1" applyBorder="1" applyProtection="1"/>
    <xf numFmtId="0" fontId="3" fillId="3" borderId="19" xfId="0" applyFont="1" applyFill="1" applyBorder="1" applyAlignment="1">
      <alignment vertical="center"/>
    </xf>
    <xf numFmtId="164" fontId="0" fillId="5" borderId="2" xfId="2" applyFont="1" applyFill="1" applyBorder="1" applyProtection="1"/>
    <xf numFmtId="0" fontId="0" fillId="3" borderId="0" xfId="0" applyFill="1" applyAlignment="1">
      <alignment horizontal="centerContinuous"/>
    </xf>
    <xf numFmtId="0" fontId="14" fillId="0" borderId="0" xfId="0" applyFont="1" applyAlignment="1">
      <alignment horizontal="left" vertical="top" wrapText="1"/>
    </xf>
    <xf numFmtId="0" fontId="14" fillId="0" borderId="0" xfId="0" applyFont="1" applyAlignment="1">
      <alignment vertical="top" wrapText="1"/>
    </xf>
    <xf numFmtId="0" fontId="8" fillId="0" borderId="0" xfId="4" applyProtection="1"/>
    <xf numFmtId="0" fontId="14" fillId="0" borderId="0" xfId="0" applyFont="1" applyAlignment="1">
      <alignment horizontal="justify" vertical="top" wrapText="1"/>
    </xf>
    <xf numFmtId="0" fontId="0" fillId="0" borderId="0" xfId="0" quotePrefix="1" applyAlignment="1">
      <alignment horizontal="left"/>
    </xf>
    <xf numFmtId="0" fontId="1" fillId="0" borderId="1" xfId="0" quotePrefix="1" applyFont="1" applyBorder="1" applyAlignment="1">
      <alignment horizontal="left"/>
    </xf>
    <xf numFmtId="0" fontId="0" fillId="0" borderId="0" xfId="0" applyProtection="1">
      <protection locked="0"/>
    </xf>
    <xf numFmtId="0" fontId="5" fillId="0" borderId="0" xfId="0" applyFont="1"/>
    <xf numFmtId="9" fontId="5" fillId="0" borderId="0" xfId="3" applyFont="1" applyProtection="1"/>
    <xf numFmtId="164" fontId="5" fillId="0" borderId="0" xfId="2" applyFont="1" applyFill="1" applyBorder="1" applyProtection="1">
      <protection hidden="1"/>
    </xf>
    <xf numFmtId="164" fontId="0" fillId="12" borderId="1" xfId="0" applyNumberFormat="1" applyFill="1" applyBorder="1" applyProtection="1">
      <protection hidden="1"/>
    </xf>
    <xf numFmtId="2" fontId="0" fillId="0" borderId="0" xfId="0" applyNumberFormat="1"/>
    <xf numFmtId="0" fontId="3" fillId="3" borderId="0" xfId="0" applyFont="1" applyFill="1" applyAlignment="1">
      <alignment vertical="center"/>
    </xf>
    <xf numFmtId="0" fontId="1" fillId="8" borderId="0" xfId="0" applyFont="1" applyFill="1"/>
    <xf numFmtId="0" fontId="4" fillId="3" borderId="0" xfId="0" applyFont="1" applyFill="1"/>
    <xf numFmtId="0" fontId="1" fillId="8" borderId="4" xfId="0" applyFont="1" applyFill="1" applyBorder="1"/>
    <xf numFmtId="0" fontId="11" fillId="0" borderId="4" xfId="0" applyFont="1" applyBorder="1"/>
    <xf numFmtId="0" fontId="26" fillId="0" borderId="0" xfId="0" applyFont="1"/>
    <xf numFmtId="0" fontId="27" fillId="0" borderId="0" xfId="0" applyFont="1"/>
    <xf numFmtId="41" fontId="0" fillId="0" borderId="0" xfId="1" applyFont="1" applyFill="1" applyBorder="1"/>
    <xf numFmtId="0" fontId="13" fillId="3" borderId="1" xfId="0" applyFont="1" applyFill="1" applyBorder="1"/>
    <xf numFmtId="0" fontId="3" fillId="5" borderId="3" xfId="0" quotePrefix="1" applyFont="1" applyFill="1" applyBorder="1" applyAlignment="1">
      <alignment horizontal="center" vertical="center" wrapText="1"/>
    </xf>
    <xf numFmtId="0" fontId="13" fillId="3" borderId="1" xfId="0" applyFont="1" applyFill="1" applyBorder="1" applyAlignment="1">
      <alignment horizontal="center"/>
    </xf>
    <xf numFmtId="9" fontId="5" fillId="3" borderId="49" xfId="3" applyFont="1" applyFill="1" applyBorder="1" applyProtection="1"/>
    <xf numFmtId="9" fontId="5" fillId="3" borderId="48" xfId="3" applyFont="1" applyFill="1" applyBorder="1" applyProtection="1">
      <protection locked="0"/>
    </xf>
    <xf numFmtId="9" fontId="0" fillId="0" borderId="0" xfId="0" applyNumberFormat="1"/>
    <xf numFmtId="0" fontId="29" fillId="0" borderId="0" xfId="0" applyFont="1"/>
    <xf numFmtId="0" fontId="14" fillId="0" borderId="1" xfId="0" applyFont="1" applyBorder="1" applyProtection="1">
      <protection hidden="1"/>
    </xf>
    <xf numFmtId="0" fontId="0" fillId="0" borderId="0" xfId="0" applyProtection="1">
      <protection hidden="1"/>
    </xf>
    <xf numFmtId="164" fontId="30" fillId="0" borderId="1" xfId="0" applyNumberFormat="1" applyFont="1" applyBorder="1" applyProtection="1">
      <protection hidden="1"/>
    </xf>
    <xf numFmtId="0" fontId="30" fillId="0" borderId="1" xfId="0" applyFont="1" applyBorder="1" applyProtection="1">
      <protection hidden="1"/>
    </xf>
    <xf numFmtId="0" fontId="30" fillId="0" borderId="0" xfId="0" applyFont="1" applyProtection="1">
      <protection hidden="1"/>
    </xf>
    <xf numFmtId="166" fontId="30" fillId="0" borderId="1" xfId="3" applyNumberFormat="1" applyFont="1" applyBorder="1" applyProtection="1">
      <protection hidden="1"/>
    </xf>
    <xf numFmtId="0" fontId="3" fillId="3" borderId="0" xfId="0" quotePrefix="1" applyFont="1" applyFill="1" applyAlignment="1">
      <alignment horizontal="center" vertical="center" wrapText="1"/>
    </xf>
    <xf numFmtId="0" fontId="13" fillId="3" borderId="4" xfId="0"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3" fillId="2" borderId="51" xfId="0" quotePrefix="1" applyFont="1" applyFill="1" applyBorder="1" applyAlignment="1">
      <alignment horizontal="center" vertical="center" wrapText="1"/>
    </xf>
    <xf numFmtId="164" fontId="0" fillId="0" borderId="51" xfId="2" applyFont="1" applyBorder="1" applyProtection="1"/>
    <xf numFmtId="164" fontId="0" fillId="0" borderId="52" xfId="2" applyFont="1" applyBorder="1" applyProtection="1"/>
    <xf numFmtId="0" fontId="3" fillId="2" borderId="7" xfId="0" quotePrefix="1" applyFont="1" applyFill="1" applyBorder="1" applyAlignment="1">
      <alignment horizontal="center" vertical="center" wrapText="1"/>
    </xf>
    <xf numFmtId="0" fontId="3" fillId="2" borderId="8" xfId="0" quotePrefix="1" applyFont="1" applyFill="1" applyBorder="1" applyAlignment="1">
      <alignment horizontal="center" vertical="center" wrapText="1"/>
    </xf>
    <xf numFmtId="0" fontId="3" fillId="2" borderId="50"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166" fontId="30" fillId="12" borderId="1" xfId="3" applyNumberFormat="1" applyFont="1" applyFill="1" applyBorder="1" applyAlignment="1" applyProtection="1">
      <alignment horizontal="center" vertical="center"/>
      <protection locked="0"/>
    </xf>
    <xf numFmtId="0" fontId="0" fillId="12" borderId="0" xfId="0" applyFill="1"/>
    <xf numFmtId="41" fontId="0" fillId="12" borderId="0" xfId="1" applyFont="1" applyFill="1"/>
    <xf numFmtId="0" fontId="16" fillId="12" borderId="1" xfId="0" applyFont="1" applyFill="1" applyBorder="1" applyProtection="1">
      <protection locked="0" hidden="1"/>
    </xf>
    <xf numFmtId="169" fontId="30" fillId="0" borderId="1" xfId="0" applyNumberFormat="1" applyFont="1" applyBorder="1" applyProtection="1">
      <protection hidden="1"/>
    </xf>
    <xf numFmtId="0" fontId="1" fillId="0" borderId="0" xfId="0" applyFont="1" applyAlignment="1">
      <alignment horizontal="center"/>
    </xf>
    <xf numFmtId="0" fontId="30" fillId="14" borderId="1" xfId="0" applyFont="1" applyFill="1" applyBorder="1" applyAlignment="1">
      <alignment vertical="center"/>
    </xf>
    <xf numFmtId="0" fontId="30" fillId="14" borderId="1" xfId="0" applyFont="1" applyFill="1" applyBorder="1" applyAlignment="1">
      <alignment vertical="center" wrapText="1"/>
    </xf>
    <xf numFmtId="0" fontId="10" fillId="14" borderId="1" xfId="0" applyFont="1" applyFill="1" applyBorder="1" applyAlignment="1">
      <alignment vertical="center" wrapText="1"/>
    </xf>
    <xf numFmtId="0" fontId="16" fillId="17" borderId="0" xfId="0" applyFont="1" applyFill="1" applyAlignment="1">
      <alignment horizontal="center" vertical="center"/>
    </xf>
    <xf numFmtId="0" fontId="32" fillId="3" borderId="0" xfId="0" quotePrefix="1" applyFont="1" applyFill="1" applyAlignment="1">
      <alignment horizontal="left" vertical="center"/>
    </xf>
    <xf numFmtId="0" fontId="32" fillId="0" borderId="0" xfId="0" quotePrefix="1" applyFont="1" applyAlignment="1">
      <alignment horizontal="center" vertical="center"/>
    </xf>
    <xf numFmtId="0" fontId="11" fillId="0" borderId="1" xfId="0" applyFont="1" applyBorder="1" applyProtection="1">
      <protection locked="0"/>
    </xf>
    <xf numFmtId="0" fontId="11" fillId="0" borderId="1" xfId="0" applyFont="1" applyBorder="1" applyAlignment="1">
      <alignment horizontal="center"/>
    </xf>
    <xf numFmtId="0" fontId="11" fillId="0" borderId="1" xfId="0" applyFont="1" applyBorder="1" applyAlignment="1" applyProtection="1">
      <alignment horizontal="center"/>
      <protection locked="0"/>
    </xf>
    <xf numFmtId="0" fontId="11" fillId="0" borderId="2" xfId="0" applyFont="1" applyBorder="1" applyAlignment="1" applyProtection="1">
      <alignment horizontal="center"/>
      <protection locked="0"/>
    </xf>
    <xf numFmtId="168" fontId="11" fillId="12" borderId="1" xfId="0" applyNumberFormat="1" applyFont="1" applyFill="1" applyBorder="1" applyAlignment="1" applyProtection="1">
      <alignment horizontal="center"/>
      <protection locked="0" hidden="1"/>
    </xf>
    <xf numFmtId="0" fontId="30" fillId="0" borderId="1" xfId="0" applyFont="1" applyBorder="1" applyAlignment="1" applyProtection="1">
      <alignment horizontal="center"/>
      <protection hidden="1"/>
    </xf>
    <xf numFmtId="167" fontId="11" fillId="12" borderId="1" xfId="6" applyNumberFormat="1" applyFont="1" applyFill="1" applyBorder="1" applyAlignment="1" applyProtection="1">
      <alignment horizontal="center"/>
      <protection locked="0" hidden="1"/>
    </xf>
    <xf numFmtId="0" fontId="34" fillId="18" borderId="0" xfId="0" applyFont="1" applyFill="1" applyAlignment="1" applyProtection="1">
      <alignment horizontal="center" vertical="center"/>
      <protection locked="0"/>
    </xf>
    <xf numFmtId="166" fontId="0" fillId="0" borderId="1" xfId="3" applyNumberFormat="1" applyFont="1" applyFill="1" applyBorder="1"/>
    <xf numFmtId="0" fontId="14" fillId="0" borderId="37" xfId="0" quotePrefix="1" applyFont="1" applyBorder="1" applyAlignment="1">
      <alignment horizontal="left" vertical="top" wrapText="1"/>
    </xf>
    <xf numFmtId="0" fontId="14" fillId="0" borderId="38" xfId="0" applyFont="1" applyBorder="1" applyAlignment="1">
      <alignment horizontal="justify" vertical="top" wrapText="1"/>
    </xf>
    <xf numFmtId="0" fontId="14" fillId="0" borderId="39" xfId="0" applyFont="1" applyBorder="1" applyAlignment="1">
      <alignment horizontal="justify" vertical="top" wrapText="1"/>
    </xf>
    <xf numFmtId="0" fontId="14" fillId="0" borderId="40" xfId="0" applyFont="1" applyBorder="1" applyAlignment="1">
      <alignment horizontal="justify" vertical="top" wrapText="1"/>
    </xf>
    <xf numFmtId="0" fontId="14" fillId="0" borderId="0" xfId="0" applyFont="1" applyAlignment="1">
      <alignment horizontal="justify" vertical="top" wrapText="1"/>
    </xf>
    <xf numFmtId="0" fontId="14" fillId="0" borderId="41" xfId="0" applyFont="1" applyBorder="1" applyAlignment="1">
      <alignment horizontal="justify" vertical="top" wrapText="1"/>
    </xf>
    <xf numFmtId="0" fontId="14" fillId="0" borderId="42" xfId="0" applyFont="1" applyBorder="1" applyAlignment="1">
      <alignment horizontal="justify" vertical="top" wrapText="1"/>
    </xf>
    <xf numFmtId="0" fontId="14" fillId="0" borderId="43" xfId="0" applyFont="1" applyBorder="1" applyAlignment="1">
      <alignment horizontal="justify" vertical="top" wrapText="1"/>
    </xf>
    <xf numFmtId="0" fontId="14" fillId="0" borderId="44" xfId="0" applyFont="1" applyBorder="1" applyAlignment="1">
      <alignment horizontal="justify" vertical="top" wrapText="1"/>
    </xf>
    <xf numFmtId="0" fontId="13" fillId="3" borderId="0" xfId="0" applyFont="1" applyFill="1" applyAlignment="1">
      <alignment horizontal="center" vertical="center" wrapText="1"/>
    </xf>
    <xf numFmtId="0" fontId="14" fillId="0" borderId="0" xfId="0" applyFont="1" applyAlignment="1">
      <alignment horizontal="justify" vertical="top"/>
    </xf>
    <xf numFmtId="0" fontId="14" fillId="0" borderId="29" xfId="0" quotePrefix="1"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4" fillId="0" borderId="32" xfId="0" applyFont="1" applyBorder="1" applyAlignment="1">
      <alignment horizontal="left" vertical="top"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14" fillId="0" borderId="36" xfId="0" applyFont="1" applyBorder="1" applyAlignment="1">
      <alignment horizontal="left" vertical="top" wrapText="1"/>
    </xf>
    <xf numFmtId="0" fontId="14" fillId="0" borderId="37" xfId="0" applyFont="1" applyBorder="1" applyAlignment="1">
      <alignment horizontal="justify" vertical="top" wrapText="1"/>
    </xf>
    <xf numFmtId="0" fontId="22" fillId="0" borderId="0" xfId="0" applyFont="1" applyAlignment="1">
      <alignment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21" xfId="0" applyFont="1" applyBorder="1" applyAlignment="1">
      <alignment horizontal="justify" vertical="top" wrapText="1"/>
    </xf>
    <xf numFmtId="0" fontId="14" fillId="0" borderId="22" xfId="0" applyFont="1" applyBorder="1" applyAlignment="1">
      <alignment horizontal="justify" vertical="top"/>
    </xf>
    <xf numFmtId="0" fontId="14" fillId="0" borderId="23" xfId="0" applyFont="1" applyBorder="1" applyAlignment="1">
      <alignment horizontal="justify" vertical="top"/>
    </xf>
    <xf numFmtId="0" fontId="14" fillId="0" borderId="24" xfId="0" applyFont="1" applyBorder="1" applyAlignment="1">
      <alignment horizontal="justify" vertical="top" wrapText="1"/>
    </xf>
    <xf numFmtId="0" fontId="14" fillId="0" borderId="25" xfId="0" applyFont="1" applyBorder="1" applyAlignment="1">
      <alignment horizontal="justify" vertical="top"/>
    </xf>
    <xf numFmtId="0" fontId="14" fillId="0" borderId="24" xfId="0" applyFont="1" applyBorder="1" applyAlignment="1">
      <alignment horizontal="justify" vertical="top"/>
    </xf>
    <xf numFmtId="0" fontId="14" fillId="0" borderId="26" xfId="0" applyFont="1" applyBorder="1" applyAlignment="1">
      <alignment horizontal="justify" vertical="top"/>
    </xf>
    <xf numFmtId="0" fontId="14" fillId="0" borderId="27" xfId="0" applyFont="1" applyBorder="1" applyAlignment="1">
      <alignment horizontal="justify" vertical="top"/>
    </xf>
    <xf numFmtId="0" fontId="14" fillId="0" borderId="28" xfId="0" applyFont="1" applyBorder="1" applyAlignment="1">
      <alignment horizontal="justify" vertical="top"/>
    </xf>
    <xf numFmtId="0" fontId="14" fillId="0" borderId="0" xfId="0" applyFont="1" applyAlignment="1">
      <alignment vertical="top" wrapText="1"/>
    </xf>
    <xf numFmtId="0" fontId="0" fillId="0" borderId="0" xfId="0" applyAlignment="1">
      <alignment vertical="top" wrapText="1"/>
    </xf>
    <xf numFmtId="0" fontId="14" fillId="0" borderId="37" xfId="0" applyFont="1"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14" fillId="0" borderId="44" xfId="0" applyFont="1" applyBorder="1" applyAlignment="1">
      <alignment horizontal="left" vertical="top" wrapText="1"/>
    </xf>
    <xf numFmtId="0" fontId="32" fillId="15" borderId="45" xfId="0" applyFont="1" applyFill="1" applyBorder="1" applyAlignment="1">
      <alignment horizontal="center" wrapText="1"/>
    </xf>
    <xf numFmtId="0" fontId="32" fillId="15" borderId="46" xfId="0" applyFont="1" applyFill="1" applyBorder="1" applyAlignment="1">
      <alignment horizontal="center" wrapText="1"/>
    </xf>
    <xf numFmtId="0" fontId="32" fillId="15" borderId="47" xfId="0" applyFont="1" applyFill="1" applyBorder="1" applyAlignment="1">
      <alignment horizontal="center" wrapText="1"/>
    </xf>
    <xf numFmtId="0" fontId="28" fillId="0" borderId="1" xfId="0" quotePrefix="1"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30" fillId="0" borderId="1" xfId="0" applyFont="1" applyBorder="1" applyAlignment="1" applyProtection="1">
      <alignment horizontal="center"/>
      <protection locked="0"/>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1" fillId="0" borderId="0" xfId="0" applyFont="1" applyAlignment="1">
      <alignment horizontal="center"/>
    </xf>
    <xf numFmtId="0" fontId="4" fillId="13" borderId="0" xfId="0" applyFont="1" applyFill="1" applyAlignment="1" applyProtection="1">
      <alignment horizontal="center" vertical="center"/>
      <protection locked="0"/>
    </xf>
    <xf numFmtId="0" fontId="30" fillId="0" borderId="2" xfId="0" applyFont="1" applyBorder="1" applyAlignment="1" applyProtection="1">
      <alignment horizontal="center"/>
      <protection locked="0"/>
    </xf>
    <xf numFmtId="0" fontId="30" fillId="0" borderId="5" xfId="0" applyFont="1" applyBorder="1" applyAlignment="1" applyProtection="1">
      <alignment horizontal="center"/>
      <protection locked="0"/>
    </xf>
    <xf numFmtId="0" fontId="30" fillId="0" borderId="3" xfId="0" applyFont="1" applyBorder="1" applyAlignment="1" applyProtection="1">
      <alignment horizontal="center"/>
      <protection locked="0"/>
    </xf>
    <xf numFmtId="0" fontId="3" fillId="2" borderId="0" xfId="0" applyFont="1" applyFill="1" applyAlignment="1">
      <alignment horizontal="center"/>
    </xf>
    <xf numFmtId="0" fontId="31" fillId="0" borderId="1" xfId="0" applyFont="1" applyBorder="1" applyAlignment="1" applyProtection="1">
      <alignment horizontal="center" wrapText="1"/>
      <protection hidden="1"/>
    </xf>
    <xf numFmtId="0" fontId="25" fillId="0" borderId="6" xfId="0" applyFont="1" applyBorder="1" applyAlignment="1">
      <alignment horizontal="center" wrapText="1"/>
    </xf>
    <xf numFmtId="0" fontId="25" fillId="0" borderId="0" xfId="0" applyFont="1" applyAlignment="1">
      <alignment horizont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4" fillId="3" borderId="4" xfId="0" quotePrefix="1"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10" borderId="7" xfId="0" applyFont="1" applyFill="1" applyBorder="1" applyAlignment="1">
      <alignment horizontal="center"/>
    </xf>
    <xf numFmtId="0" fontId="4" fillId="10" borderId="8" xfId="0" applyFont="1" applyFill="1" applyBorder="1" applyAlignment="1">
      <alignment horizontal="center"/>
    </xf>
    <xf numFmtId="0" fontId="4" fillId="10" borderId="50" xfId="0" applyFont="1" applyFill="1" applyBorder="1" applyAlignment="1">
      <alignment horizontal="center"/>
    </xf>
    <xf numFmtId="0" fontId="4" fillId="10" borderId="9"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50" xfId="0" applyFont="1" applyFill="1" applyBorder="1" applyAlignment="1">
      <alignment horizontal="center"/>
    </xf>
    <xf numFmtId="0" fontId="4" fillId="4" borderId="9" xfId="0" applyFont="1" applyFill="1" applyBorder="1" applyAlignment="1">
      <alignment horizontal="center"/>
    </xf>
    <xf numFmtId="0" fontId="4" fillId="11" borderId="7" xfId="0" applyFont="1" applyFill="1" applyBorder="1" applyAlignment="1">
      <alignment horizontal="center"/>
    </xf>
    <xf numFmtId="0" fontId="4" fillId="11" borderId="8" xfId="0" applyFont="1" applyFill="1" applyBorder="1" applyAlignment="1">
      <alignment horizontal="center"/>
    </xf>
    <xf numFmtId="0" fontId="4" fillId="11" borderId="50" xfId="0" applyFont="1" applyFill="1" applyBorder="1" applyAlignment="1">
      <alignment horizontal="center"/>
    </xf>
    <xf numFmtId="0" fontId="4" fillId="11" borderId="9" xfId="0" applyFont="1" applyFill="1" applyBorder="1" applyAlignment="1">
      <alignment horizontal="center"/>
    </xf>
    <xf numFmtId="0" fontId="4" fillId="9" borderId="17" xfId="0" applyFont="1" applyFill="1" applyBorder="1" applyAlignment="1">
      <alignment horizontal="center"/>
    </xf>
    <xf numFmtId="0" fontId="4" fillId="9" borderId="16" xfId="0" applyFont="1" applyFill="1" applyBorder="1" applyAlignment="1">
      <alignment horizontal="center"/>
    </xf>
    <xf numFmtId="0" fontId="4" fillId="9" borderId="18" xfId="0" applyFont="1" applyFill="1" applyBorder="1" applyAlignment="1">
      <alignment horizontal="center"/>
    </xf>
    <xf numFmtId="0" fontId="13" fillId="2" borderId="6" xfId="0" applyFont="1" applyFill="1" applyBorder="1" applyAlignment="1">
      <alignment horizontal="center" vertical="center"/>
    </xf>
    <xf numFmtId="0" fontId="4" fillId="16" borderId="7" xfId="0" applyFont="1" applyFill="1" applyBorder="1" applyAlignment="1">
      <alignment horizontal="center"/>
    </xf>
    <xf numFmtId="0" fontId="4" fillId="16" borderId="8" xfId="0" applyFont="1" applyFill="1" applyBorder="1" applyAlignment="1">
      <alignment horizontal="center"/>
    </xf>
    <xf numFmtId="0" fontId="4" fillId="16" borderId="50" xfId="0" applyFont="1" applyFill="1" applyBorder="1" applyAlignment="1">
      <alignment horizontal="center"/>
    </xf>
    <xf numFmtId="0" fontId="4" fillId="16" borderId="9" xfId="0" applyFont="1" applyFill="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4" fillId="3" borderId="4" xfId="0" applyFont="1" applyFill="1" applyBorder="1" applyAlignment="1">
      <alignment horizontal="center"/>
    </xf>
    <xf numFmtId="0" fontId="0" fillId="0" borderId="1" xfId="0" applyBorder="1" applyAlignment="1">
      <alignment horizontal="center"/>
    </xf>
    <xf numFmtId="0" fontId="3" fillId="3" borderId="0" xfId="0" applyFont="1" applyFill="1" applyAlignment="1">
      <alignment horizontal="center" vertical="center"/>
    </xf>
    <xf numFmtId="0" fontId="3" fillId="3" borderId="20" xfId="0" applyFont="1" applyFill="1" applyBorder="1" applyAlignment="1">
      <alignment horizontal="center" vertical="center"/>
    </xf>
    <xf numFmtId="0" fontId="0" fillId="0" borderId="45"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3" fillId="3" borderId="19" xfId="0" applyFont="1" applyFill="1" applyBorder="1" applyAlignment="1">
      <alignment horizontal="center" vertical="center"/>
    </xf>
  </cellXfs>
  <cellStyles count="7">
    <cellStyle name="Hipervínculo" xfId="4" builtinId="8"/>
    <cellStyle name="Millares" xfId="6" builtinId="3"/>
    <cellStyle name="Millares [0]" xfId="1" builtinId="6"/>
    <cellStyle name="Moneda [0]" xfId="2" builtinId="7"/>
    <cellStyle name="Normal" xfId="0" builtinId="0"/>
    <cellStyle name="Normal 2" xfId="5" xr:uid="{00000000-0005-0000-0000-000005000000}"/>
    <cellStyle name="Porcentaje" xfId="3" builtinId="5"/>
  </cellStyles>
  <dxfs count="16">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Ficha Resumen'!A1"/></Relationships>
</file>

<file path=xl/drawings/_rels/drawing10.xml.rels><?xml version="1.0" encoding="UTF-8" standalone="yes"?>
<Relationships xmlns="http://schemas.openxmlformats.org/package/2006/relationships"><Relationship Id="rId2" Type="http://schemas.openxmlformats.org/officeDocument/2006/relationships/hyperlink" Target="#Hoja1!A172"/><Relationship Id="rId1" Type="http://schemas.openxmlformats.org/officeDocument/2006/relationships/hyperlink" Target="#'Ficha Resumen'!A1"/></Relationships>
</file>

<file path=xl/drawings/_rels/drawing11.xml.rels><?xml version="1.0" encoding="UTF-8" standalone="yes"?>
<Relationships xmlns="http://schemas.openxmlformats.org/package/2006/relationships"><Relationship Id="rId2" Type="http://schemas.openxmlformats.org/officeDocument/2006/relationships/hyperlink" Target="#Hoja1!A158"/><Relationship Id="rId1" Type="http://schemas.openxmlformats.org/officeDocument/2006/relationships/hyperlink" Target="#'Ficha Resumen'!A1"/></Relationships>
</file>

<file path=xl/drawings/_rels/drawing12.xml.rels><?xml version="1.0" encoding="UTF-8" standalone="yes"?>
<Relationships xmlns="http://schemas.openxmlformats.org/package/2006/relationships"><Relationship Id="rId2" Type="http://schemas.openxmlformats.org/officeDocument/2006/relationships/hyperlink" Target="#Hoja1!A121"/><Relationship Id="rId1" Type="http://schemas.openxmlformats.org/officeDocument/2006/relationships/hyperlink" Target="#'Ficha Resumen'!A1"/></Relationships>
</file>

<file path=xl/drawings/_rels/drawing13.xml.rels><?xml version="1.0" encoding="UTF-8" standalone="yes"?>
<Relationships xmlns="http://schemas.openxmlformats.org/package/2006/relationships"><Relationship Id="rId2" Type="http://schemas.openxmlformats.org/officeDocument/2006/relationships/hyperlink" Target="#Hoja1!A128"/><Relationship Id="rId1" Type="http://schemas.openxmlformats.org/officeDocument/2006/relationships/hyperlink" Target="#'Ficha Resumen'!A1"/></Relationships>
</file>

<file path=xl/drawings/_rels/drawing14.xml.rels><?xml version="1.0" encoding="UTF-8" standalone="yes"?>
<Relationships xmlns="http://schemas.openxmlformats.org/package/2006/relationships"><Relationship Id="rId2" Type="http://schemas.openxmlformats.org/officeDocument/2006/relationships/hyperlink" Target="#Hoja1!A150"/><Relationship Id="rId1" Type="http://schemas.openxmlformats.org/officeDocument/2006/relationships/hyperlink" Target="#'Ficha Resumen'!A1"/></Relationships>
</file>

<file path=xl/drawings/_rels/drawing15.xml.rels><?xml version="1.0" encoding="UTF-8" standalone="yes"?>
<Relationships xmlns="http://schemas.openxmlformats.org/package/2006/relationships"><Relationship Id="rId2" Type="http://schemas.openxmlformats.org/officeDocument/2006/relationships/hyperlink" Target="#Hoja1!A111"/><Relationship Id="rId1" Type="http://schemas.openxmlformats.org/officeDocument/2006/relationships/hyperlink" Target="#'Ficha Resumen'!A1"/></Relationships>
</file>

<file path=xl/drawings/_rels/drawing16.xml.rels><?xml version="1.0" encoding="UTF-8" standalone="yes"?>
<Relationships xmlns="http://schemas.openxmlformats.org/package/2006/relationships"><Relationship Id="rId2" Type="http://schemas.openxmlformats.org/officeDocument/2006/relationships/hyperlink" Target="#Hoja1!A185"/><Relationship Id="rId1" Type="http://schemas.openxmlformats.org/officeDocument/2006/relationships/hyperlink" Target="#'Ficha Resumen'!A1"/></Relationships>
</file>

<file path=xl/drawings/_rels/drawing17.xml.rels><?xml version="1.0" encoding="UTF-8" standalone="yes"?>
<Relationships xmlns="http://schemas.openxmlformats.org/package/2006/relationships"><Relationship Id="rId2" Type="http://schemas.openxmlformats.org/officeDocument/2006/relationships/hyperlink" Target="#Hoja1!A192"/><Relationship Id="rId1" Type="http://schemas.openxmlformats.org/officeDocument/2006/relationships/hyperlink" Target="#'Ficha Resumen'!A1"/></Relationships>
</file>

<file path=xl/drawings/_rels/drawing18.xml.rels><?xml version="1.0" encoding="UTF-8" standalone="yes"?>
<Relationships xmlns="http://schemas.openxmlformats.org/package/2006/relationships"><Relationship Id="rId2" Type="http://schemas.openxmlformats.org/officeDocument/2006/relationships/hyperlink" Target="#Hoja1!A192"/><Relationship Id="rId1" Type="http://schemas.openxmlformats.org/officeDocument/2006/relationships/hyperlink" Target="#'Ficha Resumen'!A1"/></Relationships>
</file>

<file path=xl/drawings/_rels/drawing19.xml.rels><?xml version="1.0" encoding="UTF-8" standalone="yes"?>
<Relationships xmlns="http://schemas.openxmlformats.org/package/2006/relationships"><Relationship Id="rId2" Type="http://schemas.openxmlformats.org/officeDocument/2006/relationships/hyperlink" Target="#Hoja1!A184"/><Relationship Id="rId1" Type="http://schemas.openxmlformats.org/officeDocument/2006/relationships/hyperlink" Target="#'Ficha Resumen'!A1"/></Relationships>
</file>

<file path=xl/drawings/_rels/drawing2.xml.rels><?xml version="1.0" encoding="UTF-8" standalone="yes"?>
<Relationships xmlns="http://schemas.openxmlformats.org/package/2006/relationships"><Relationship Id="rId2" Type="http://schemas.openxmlformats.org/officeDocument/2006/relationships/hyperlink" Target="#Hoja1!A87"/><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Hoja1!A87"/><Relationship Id="rId1" Type="http://schemas.openxmlformats.org/officeDocument/2006/relationships/hyperlink" Target="#'Ficha Resumen'!A1"/></Relationships>
</file>

<file path=xl/drawings/_rels/drawing4.xml.rels><?xml version="1.0" encoding="UTF-8" standalone="yes"?>
<Relationships xmlns="http://schemas.openxmlformats.org/package/2006/relationships"><Relationship Id="rId2" Type="http://schemas.openxmlformats.org/officeDocument/2006/relationships/hyperlink" Target="#Hoja1!A59"/><Relationship Id="rId1" Type="http://schemas.openxmlformats.org/officeDocument/2006/relationships/hyperlink" Target="#'Ficha Resumen'!A1"/></Relationships>
</file>

<file path=xl/drawings/_rels/drawing5.xml.rels><?xml version="1.0" encoding="UTF-8" standalone="yes"?>
<Relationships xmlns="http://schemas.openxmlformats.org/package/2006/relationships"><Relationship Id="rId2" Type="http://schemas.openxmlformats.org/officeDocument/2006/relationships/hyperlink" Target="#Hoja1!A52"/><Relationship Id="rId1" Type="http://schemas.openxmlformats.org/officeDocument/2006/relationships/hyperlink" Target="#'Ficha Resumen'!A1"/></Relationships>
</file>

<file path=xl/drawings/_rels/drawing6.xml.rels><?xml version="1.0" encoding="UTF-8" standalone="yes"?>
<Relationships xmlns="http://schemas.openxmlformats.org/package/2006/relationships"><Relationship Id="rId2" Type="http://schemas.openxmlformats.org/officeDocument/2006/relationships/hyperlink" Target="#Hoja1!A70"/><Relationship Id="rId1" Type="http://schemas.openxmlformats.org/officeDocument/2006/relationships/hyperlink" Target="#'Ficha Resumen'!A1"/></Relationships>
</file>

<file path=xl/drawings/_rels/drawing7.xml.rels><?xml version="1.0" encoding="UTF-8" standalone="yes"?>
<Relationships xmlns="http://schemas.openxmlformats.org/package/2006/relationships"><Relationship Id="rId2" Type="http://schemas.openxmlformats.org/officeDocument/2006/relationships/hyperlink" Target="#Hoja1!A77"/><Relationship Id="rId1" Type="http://schemas.openxmlformats.org/officeDocument/2006/relationships/hyperlink" Target="#'Ficha Resumen'!A1"/></Relationships>
</file>

<file path=xl/drawings/_rels/drawing8.xml.rels><?xml version="1.0" encoding="UTF-8" standalone="yes"?>
<Relationships xmlns="http://schemas.openxmlformats.org/package/2006/relationships"><Relationship Id="rId2" Type="http://schemas.openxmlformats.org/officeDocument/2006/relationships/hyperlink" Target="#Hoja1!A177"/><Relationship Id="rId1" Type="http://schemas.openxmlformats.org/officeDocument/2006/relationships/hyperlink" Target="#'Ficha Resumen'!A1"/></Relationships>
</file>

<file path=xl/drawings/_rels/drawing9.xml.rels><?xml version="1.0" encoding="UTF-8" standalone="yes"?>
<Relationships xmlns="http://schemas.openxmlformats.org/package/2006/relationships"><Relationship Id="rId2" Type="http://schemas.openxmlformats.org/officeDocument/2006/relationships/hyperlink" Target="#Hoja1!A136"/><Relationship Id="rId1" Type="http://schemas.openxmlformats.org/officeDocument/2006/relationships/hyperlink" Target="#'Ficha Resumen'!A1"/></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57150</xdr:rowOff>
    </xdr:from>
    <xdr:to>
      <xdr:col>3</xdr:col>
      <xdr:colOff>714375</xdr:colOff>
      <xdr:row>1</xdr:row>
      <xdr:rowOff>104775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100-000002000000}"/>
            </a:ext>
          </a:extLst>
        </xdr:cNvPr>
        <xdr:cNvSpPr/>
      </xdr:nvSpPr>
      <xdr:spPr>
        <a:xfrm>
          <a:off x="838200" y="5715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A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1195918</xdr:colOff>
      <xdr:row>0</xdr:row>
      <xdr:rowOff>63500</xdr:rowOff>
    </xdr:from>
    <xdr:to>
      <xdr:col>3</xdr:col>
      <xdr:colOff>381001</xdr:colOff>
      <xdr:row>1</xdr:row>
      <xdr:rowOff>127000</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A00-000003000000}"/>
            </a:ext>
          </a:extLst>
        </xdr:cNvPr>
        <xdr:cNvSpPr/>
      </xdr:nvSpPr>
      <xdr:spPr>
        <a:xfrm>
          <a:off x="1386418" y="63500"/>
          <a:ext cx="1100666" cy="25400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B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63501</xdr:rowOff>
    </xdr:from>
    <xdr:to>
      <xdr:col>2</xdr:col>
      <xdr:colOff>2275417</xdr:colOff>
      <xdr:row>1</xdr:row>
      <xdr:rowOff>95251</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B00-000003000000}"/>
            </a:ext>
          </a:extLst>
        </xdr:cNvPr>
        <xdr:cNvSpPr/>
      </xdr:nvSpPr>
      <xdr:spPr>
        <a:xfrm>
          <a:off x="1375833" y="63501"/>
          <a:ext cx="1090084" cy="22225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C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1248834</xdr:colOff>
      <xdr:row>0</xdr:row>
      <xdr:rowOff>63500</xdr:rowOff>
    </xdr:from>
    <xdr:to>
      <xdr:col>3</xdr:col>
      <xdr:colOff>423335</xdr:colOff>
      <xdr:row>1</xdr:row>
      <xdr:rowOff>127000</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C00-000003000000}"/>
            </a:ext>
          </a:extLst>
        </xdr:cNvPr>
        <xdr:cNvSpPr/>
      </xdr:nvSpPr>
      <xdr:spPr>
        <a:xfrm>
          <a:off x="1439334" y="63500"/>
          <a:ext cx="1090084" cy="25400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16933</xdr:colOff>
      <xdr:row>0</xdr:row>
      <xdr:rowOff>57150</xdr:rowOff>
    </xdr:from>
    <xdr:to>
      <xdr:col>2</xdr:col>
      <xdr:colOff>1102783</xdr:colOff>
      <xdr:row>1</xdr:row>
      <xdr:rowOff>104775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D00-000002000000}"/>
            </a:ext>
          </a:extLst>
        </xdr:cNvPr>
        <xdr:cNvSpPr/>
      </xdr:nvSpPr>
      <xdr:spPr>
        <a:xfrm>
          <a:off x="169333" y="5715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1174751</xdr:colOff>
      <xdr:row>0</xdr:row>
      <xdr:rowOff>52917</xdr:rowOff>
    </xdr:from>
    <xdr:to>
      <xdr:col>3</xdr:col>
      <xdr:colOff>889001</xdr:colOff>
      <xdr:row>1</xdr:row>
      <xdr:rowOff>137583</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D00-000003000000}"/>
            </a:ext>
          </a:extLst>
        </xdr:cNvPr>
        <xdr:cNvSpPr/>
      </xdr:nvSpPr>
      <xdr:spPr>
        <a:xfrm>
          <a:off x="1322918" y="52917"/>
          <a:ext cx="1481666" cy="275166"/>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E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52916</xdr:rowOff>
    </xdr:from>
    <xdr:to>
      <xdr:col>3</xdr:col>
      <xdr:colOff>518583</xdr:colOff>
      <xdr:row>1</xdr:row>
      <xdr:rowOff>105833</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E00-000003000000}"/>
            </a:ext>
          </a:extLst>
        </xdr:cNvPr>
        <xdr:cNvSpPr/>
      </xdr:nvSpPr>
      <xdr:spPr>
        <a:xfrm>
          <a:off x="1375833" y="52916"/>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52917</xdr:colOff>
      <xdr:row>0</xdr:row>
      <xdr:rowOff>52917</xdr:rowOff>
    </xdr:from>
    <xdr:to>
      <xdr:col>5</xdr:col>
      <xdr:colOff>518583</xdr:colOff>
      <xdr:row>1</xdr:row>
      <xdr:rowOff>137583</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F00-000003000000}"/>
            </a:ext>
          </a:extLst>
        </xdr:cNvPr>
        <xdr:cNvSpPr/>
      </xdr:nvSpPr>
      <xdr:spPr>
        <a:xfrm>
          <a:off x="232834" y="52917"/>
          <a:ext cx="1418166" cy="275166"/>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5</xdr:col>
      <xdr:colOff>751416</xdr:colOff>
      <xdr:row>0</xdr:row>
      <xdr:rowOff>74084</xdr:rowOff>
    </xdr:from>
    <xdr:to>
      <xdr:col>7</xdr:col>
      <xdr:colOff>391583</xdr:colOff>
      <xdr:row>1</xdr:row>
      <xdr:rowOff>127001</xdr:rowOff>
    </xdr:to>
    <xdr:sp macro="" textlink="">
      <xdr:nvSpPr>
        <xdr:cNvPr id="4" name="Rectángulo redondeado 3">
          <a:hlinkClick xmlns:r="http://schemas.openxmlformats.org/officeDocument/2006/relationships" r:id="rId2" tooltip="IR A..."/>
          <a:extLst>
            <a:ext uri="{FF2B5EF4-FFF2-40B4-BE49-F238E27FC236}">
              <a16:creationId xmlns:a16="http://schemas.microsoft.com/office/drawing/2014/main" id="{00000000-0008-0000-0F00-000004000000}"/>
            </a:ext>
          </a:extLst>
        </xdr:cNvPr>
        <xdr:cNvSpPr/>
      </xdr:nvSpPr>
      <xdr:spPr>
        <a:xfrm>
          <a:off x="1883833" y="74084"/>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10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63501</xdr:rowOff>
    </xdr:from>
    <xdr:to>
      <xdr:col>2</xdr:col>
      <xdr:colOff>2275417</xdr:colOff>
      <xdr:row>1</xdr:row>
      <xdr:rowOff>95251</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1000-000003000000}"/>
            </a:ext>
          </a:extLst>
        </xdr:cNvPr>
        <xdr:cNvSpPr/>
      </xdr:nvSpPr>
      <xdr:spPr>
        <a:xfrm>
          <a:off x="1375833" y="63501"/>
          <a:ext cx="1090084" cy="22225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1100-000002000000}"/>
            </a:ext>
          </a:extLst>
        </xdr:cNvPr>
        <xdr:cNvSpPr/>
      </xdr:nvSpPr>
      <xdr:spPr>
        <a:xfrm>
          <a:off x="22225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63501</xdr:rowOff>
    </xdr:from>
    <xdr:to>
      <xdr:col>2</xdr:col>
      <xdr:colOff>2275417</xdr:colOff>
      <xdr:row>1</xdr:row>
      <xdr:rowOff>95251</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1100-000003000000}"/>
            </a:ext>
          </a:extLst>
        </xdr:cNvPr>
        <xdr:cNvSpPr/>
      </xdr:nvSpPr>
      <xdr:spPr>
        <a:xfrm>
          <a:off x="1375833" y="63501"/>
          <a:ext cx="1090084" cy="22225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1200-000002000000}"/>
            </a:ext>
          </a:extLst>
        </xdr:cNvPr>
        <xdr:cNvSpPr/>
      </xdr:nvSpPr>
      <xdr:spPr>
        <a:xfrm>
          <a:off x="1397000" y="63500"/>
          <a:ext cx="1085850" cy="23177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63501</xdr:rowOff>
    </xdr:from>
    <xdr:to>
      <xdr:col>2</xdr:col>
      <xdr:colOff>2275417</xdr:colOff>
      <xdr:row>1</xdr:row>
      <xdr:rowOff>95251</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1200-000003000000}"/>
            </a:ext>
          </a:extLst>
        </xdr:cNvPr>
        <xdr:cNvSpPr/>
      </xdr:nvSpPr>
      <xdr:spPr>
        <a:xfrm>
          <a:off x="2550583" y="63501"/>
          <a:ext cx="1090084" cy="21590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52917</xdr:colOff>
      <xdr:row>0</xdr:row>
      <xdr:rowOff>52917</xdr:rowOff>
    </xdr:from>
    <xdr:to>
      <xdr:col>3</xdr:col>
      <xdr:colOff>518583</xdr:colOff>
      <xdr:row>1</xdr:row>
      <xdr:rowOff>137583</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1300-000002000000}"/>
            </a:ext>
          </a:extLst>
        </xdr:cNvPr>
        <xdr:cNvSpPr/>
      </xdr:nvSpPr>
      <xdr:spPr>
        <a:xfrm>
          <a:off x="233892" y="52917"/>
          <a:ext cx="1418166" cy="275166"/>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3</xdr:col>
      <xdr:colOff>751416</xdr:colOff>
      <xdr:row>0</xdr:row>
      <xdr:rowOff>74084</xdr:rowOff>
    </xdr:from>
    <xdr:to>
      <xdr:col>5</xdr:col>
      <xdr:colOff>391583</xdr:colOff>
      <xdr:row>1</xdr:row>
      <xdr:rowOff>127001</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1300-000003000000}"/>
            </a:ext>
          </a:extLst>
        </xdr:cNvPr>
        <xdr:cNvSpPr/>
      </xdr:nvSpPr>
      <xdr:spPr>
        <a:xfrm>
          <a:off x="1884891" y="74084"/>
          <a:ext cx="1240367"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xdr:colOff>
      <xdr:row>0</xdr:row>
      <xdr:rowOff>47625</xdr:rowOff>
    </xdr:from>
    <xdr:to>
      <xdr:col>1</xdr:col>
      <xdr:colOff>2762246</xdr:colOff>
      <xdr:row>3</xdr:row>
      <xdr:rowOff>276225</xdr:rowOff>
    </xdr:to>
    <xdr:pic>
      <xdr:nvPicPr>
        <xdr:cNvPr id="3" name="Imagen 2">
          <a:extLst>
            <a:ext uri="{FF2B5EF4-FFF2-40B4-BE49-F238E27FC236}">
              <a16:creationId xmlns:a16="http://schemas.microsoft.com/office/drawing/2014/main" id="{1E007B09-5C93-5441-8E85-E71C0A5B6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47625"/>
          <a:ext cx="2746371" cy="1031875"/>
        </a:xfrm>
        <a:prstGeom prst="rect">
          <a:avLst/>
        </a:prstGeom>
      </xdr:spPr>
    </xdr:pic>
    <xdr:clientData/>
  </xdr:twoCellAnchor>
  <xdr:twoCellAnchor>
    <xdr:from>
      <xdr:col>26</xdr:col>
      <xdr:colOff>21165</xdr:colOff>
      <xdr:row>19</xdr:row>
      <xdr:rowOff>465667</xdr:rowOff>
    </xdr:from>
    <xdr:to>
      <xdr:col>26</xdr:col>
      <xdr:colOff>624415</xdr:colOff>
      <xdr:row>22</xdr:row>
      <xdr:rowOff>10583</xdr:rowOff>
    </xdr:to>
    <xdr:sp macro="" textlink="">
      <xdr:nvSpPr>
        <xdr:cNvPr id="4" name="Flecha a la derecha con muesca 3">
          <a:extLst>
            <a:ext uri="{FF2B5EF4-FFF2-40B4-BE49-F238E27FC236}">
              <a16:creationId xmlns:a16="http://schemas.microsoft.com/office/drawing/2014/main" id="{00000000-0008-0000-0200-000004000000}"/>
            </a:ext>
          </a:extLst>
        </xdr:cNvPr>
        <xdr:cNvSpPr/>
      </xdr:nvSpPr>
      <xdr:spPr>
        <a:xfrm>
          <a:off x="18616082" y="3672417"/>
          <a:ext cx="603250" cy="560916"/>
        </a:xfrm>
        <a:prstGeom prst="notchedRigh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3</xdr:col>
      <xdr:colOff>179916</xdr:colOff>
      <xdr:row>1</xdr:row>
      <xdr:rowOff>127000</xdr:rowOff>
    </xdr:from>
    <xdr:to>
      <xdr:col>3</xdr:col>
      <xdr:colOff>1280582</xdr:colOff>
      <xdr:row>2</xdr:row>
      <xdr:rowOff>203730</xdr:rowOff>
    </xdr:to>
    <xdr:sp macro="" textlink="">
      <xdr:nvSpPr>
        <xdr:cNvPr id="5" name="Rectángulo redondeado 4">
          <a:hlinkClick xmlns:r="http://schemas.openxmlformats.org/officeDocument/2006/relationships" r:id="rId2" tooltip="IR A..."/>
          <a:extLst>
            <a:ext uri="{FF2B5EF4-FFF2-40B4-BE49-F238E27FC236}">
              <a16:creationId xmlns:a16="http://schemas.microsoft.com/office/drawing/2014/main" id="{00000000-0008-0000-0200-000005000000}"/>
            </a:ext>
          </a:extLst>
        </xdr:cNvPr>
        <xdr:cNvSpPr/>
      </xdr:nvSpPr>
      <xdr:spPr>
        <a:xfrm>
          <a:off x="3397249" y="306917"/>
          <a:ext cx="1100666" cy="246063"/>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84665</xdr:colOff>
      <xdr:row>0</xdr:row>
      <xdr:rowOff>63501</xdr:rowOff>
    </xdr:from>
    <xdr:to>
      <xdr:col>2</xdr:col>
      <xdr:colOff>1170515</xdr:colOff>
      <xdr:row>1</xdr:row>
      <xdr:rowOff>111126</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300-000003000000}"/>
            </a:ext>
          </a:extLst>
        </xdr:cNvPr>
        <xdr:cNvSpPr/>
      </xdr:nvSpPr>
      <xdr:spPr>
        <a:xfrm>
          <a:off x="264582" y="63501"/>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1259418</xdr:colOff>
      <xdr:row>0</xdr:row>
      <xdr:rowOff>63500</xdr:rowOff>
    </xdr:from>
    <xdr:to>
      <xdr:col>2</xdr:col>
      <xdr:colOff>2360084</xdr:colOff>
      <xdr:row>1</xdr:row>
      <xdr:rowOff>127000</xdr:rowOff>
    </xdr:to>
    <xdr:sp macro="" textlink="">
      <xdr:nvSpPr>
        <xdr:cNvPr id="4" name="Rectángulo redondeado 3">
          <a:hlinkClick xmlns:r="http://schemas.openxmlformats.org/officeDocument/2006/relationships" r:id="rId2" tooltip="IR A..."/>
          <a:extLst>
            <a:ext uri="{FF2B5EF4-FFF2-40B4-BE49-F238E27FC236}">
              <a16:creationId xmlns:a16="http://schemas.microsoft.com/office/drawing/2014/main" id="{00000000-0008-0000-0300-000004000000}"/>
            </a:ext>
          </a:extLst>
        </xdr:cNvPr>
        <xdr:cNvSpPr/>
      </xdr:nvSpPr>
      <xdr:spPr>
        <a:xfrm>
          <a:off x="1439335" y="63500"/>
          <a:ext cx="1100666" cy="254000"/>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16933</xdr:colOff>
      <xdr:row>0</xdr:row>
      <xdr:rowOff>57150</xdr:rowOff>
    </xdr:from>
    <xdr:to>
      <xdr:col>2</xdr:col>
      <xdr:colOff>1102783</xdr:colOff>
      <xdr:row>1</xdr:row>
      <xdr:rowOff>104775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400-000002000000}"/>
            </a:ext>
          </a:extLst>
        </xdr:cNvPr>
        <xdr:cNvSpPr/>
      </xdr:nvSpPr>
      <xdr:spPr>
        <a:xfrm>
          <a:off x="1953683" y="5715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1185333</xdr:colOff>
      <xdr:row>0</xdr:row>
      <xdr:rowOff>52917</xdr:rowOff>
    </xdr:from>
    <xdr:to>
      <xdr:col>3</xdr:col>
      <xdr:colOff>666750</xdr:colOff>
      <xdr:row>1</xdr:row>
      <xdr:rowOff>105834</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400-000003000000}"/>
            </a:ext>
          </a:extLst>
        </xdr:cNvPr>
        <xdr:cNvSpPr/>
      </xdr:nvSpPr>
      <xdr:spPr>
        <a:xfrm>
          <a:off x="1333500" y="52917"/>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74083</xdr:rowOff>
    </xdr:from>
    <xdr:to>
      <xdr:col>2</xdr:col>
      <xdr:colOff>0</xdr:colOff>
      <xdr:row>1</xdr:row>
      <xdr:rowOff>127000</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500-000003000000}"/>
            </a:ext>
          </a:extLst>
        </xdr:cNvPr>
        <xdr:cNvSpPr/>
      </xdr:nvSpPr>
      <xdr:spPr>
        <a:xfrm>
          <a:off x="2402417" y="74083"/>
          <a:ext cx="1291166" cy="243417"/>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52917</xdr:colOff>
      <xdr:row>0</xdr:row>
      <xdr:rowOff>74083</xdr:rowOff>
    </xdr:from>
    <xdr:to>
      <xdr:col>3</xdr:col>
      <xdr:colOff>376767</xdr:colOff>
      <xdr:row>1</xdr:row>
      <xdr:rowOff>121708</xdr:rowOff>
    </xdr:to>
    <xdr:sp macro="" textlink="">
      <xdr:nvSpPr>
        <xdr:cNvPr id="4" name="Rectángulo redondeado 3">
          <a:hlinkClick xmlns:r="http://schemas.openxmlformats.org/officeDocument/2006/relationships" r:id="rId1" tooltip="Ir a..."/>
          <a:extLst>
            <a:ext uri="{FF2B5EF4-FFF2-40B4-BE49-F238E27FC236}">
              <a16:creationId xmlns:a16="http://schemas.microsoft.com/office/drawing/2014/main" id="{00000000-0008-0000-0500-000004000000}"/>
            </a:ext>
          </a:extLst>
        </xdr:cNvPr>
        <xdr:cNvSpPr/>
      </xdr:nvSpPr>
      <xdr:spPr>
        <a:xfrm>
          <a:off x="402167" y="74083"/>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3</xdr:col>
      <xdr:colOff>444500</xdr:colOff>
      <xdr:row>0</xdr:row>
      <xdr:rowOff>74082</xdr:rowOff>
    </xdr:from>
    <xdr:to>
      <xdr:col>5</xdr:col>
      <xdr:colOff>762000</xdr:colOff>
      <xdr:row>1</xdr:row>
      <xdr:rowOff>126999</xdr:rowOff>
    </xdr:to>
    <xdr:sp macro="" textlink="">
      <xdr:nvSpPr>
        <xdr:cNvPr id="5" name="Rectángulo redondeado 4">
          <a:hlinkClick xmlns:r="http://schemas.openxmlformats.org/officeDocument/2006/relationships" r:id="rId2" tooltip="IR A..."/>
          <a:extLst>
            <a:ext uri="{FF2B5EF4-FFF2-40B4-BE49-F238E27FC236}">
              <a16:creationId xmlns:a16="http://schemas.microsoft.com/office/drawing/2014/main" id="{00000000-0008-0000-0500-000005000000}"/>
            </a:ext>
          </a:extLst>
        </xdr:cNvPr>
        <xdr:cNvSpPr/>
      </xdr:nvSpPr>
      <xdr:spPr>
        <a:xfrm>
          <a:off x="1397000" y="74082"/>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169333</xdr:colOff>
      <xdr:row>0</xdr:row>
      <xdr:rowOff>84666</xdr:rowOff>
    </xdr:from>
    <xdr:to>
      <xdr:col>2</xdr:col>
      <xdr:colOff>1255183</xdr:colOff>
      <xdr:row>1</xdr:row>
      <xdr:rowOff>132291</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600-000003000000}"/>
            </a:ext>
          </a:extLst>
        </xdr:cNvPr>
        <xdr:cNvSpPr/>
      </xdr:nvSpPr>
      <xdr:spPr>
        <a:xfrm>
          <a:off x="2995083" y="84666"/>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1365250</xdr:colOff>
      <xdr:row>0</xdr:row>
      <xdr:rowOff>63500</xdr:rowOff>
    </xdr:from>
    <xdr:to>
      <xdr:col>5</xdr:col>
      <xdr:colOff>627062</xdr:colOff>
      <xdr:row>1</xdr:row>
      <xdr:rowOff>142875</xdr:rowOff>
    </xdr:to>
    <xdr:sp macro="" textlink="">
      <xdr:nvSpPr>
        <xdr:cNvPr id="4" name="Rectángulo redondeado 3">
          <a:hlinkClick xmlns:r="http://schemas.openxmlformats.org/officeDocument/2006/relationships" r:id="rId2" tooltip="IR A..."/>
          <a:extLst>
            <a:ext uri="{FF2B5EF4-FFF2-40B4-BE49-F238E27FC236}">
              <a16:creationId xmlns:a16="http://schemas.microsoft.com/office/drawing/2014/main" id="{00000000-0008-0000-0600-000004000000}"/>
            </a:ext>
          </a:extLst>
        </xdr:cNvPr>
        <xdr:cNvSpPr/>
      </xdr:nvSpPr>
      <xdr:spPr>
        <a:xfrm>
          <a:off x="3556000" y="63500"/>
          <a:ext cx="1182687" cy="261938"/>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31750</xdr:colOff>
      <xdr:row>0</xdr:row>
      <xdr:rowOff>63500</xdr:rowOff>
    </xdr:from>
    <xdr:to>
      <xdr:col>2</xdr:col>
      <xdr:colOff>1117600</xdr:colOff>
      <xdr:row>1</xdr:row>
      <xdr:rowOff>111125</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700-000003000000}"/>
            </a:ext>
          </a:extLst>
        </xdr:cNvPr>
        <xdr:cNvSpPr/>
      </xdr:nvSpPr>
      <xdr:spPr>
        <a:xfrm>
          <a:off x="2603500" y="6350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1195917</xdr:colOff>
      <xdr:row>0</xdr:row>
      <xdr:rowOff>63500</xdr:rowOff>
    </xdr:from>
    <xdr:to>
      <xdr:col>3</xdr:col>
      <xdr:colOff>529167</xdr:colOff>
      <xdr:row>1</xdr:row>
      <xdr:rowOff>116417</xdr:rowOff>
    </xdr:to>
    <xdr:sp macro="" textlink="">
      <xdr:nvSpPr>
        <xdr:cNvPr id="4" name="Rectángulo redondeado 3">
          <a:hlinkClick xmlns:r="http://schemas.openxmlformats.org/officeDocument/2006/relationships" r:id="rId2" tooltip="IR A..."/>
          <a:extLst>
            <a:ext uri="{FF2B5EF4-FFF2-40B4-BE49-F238E27FC236}">
              <a16:creationId xmlns:a16="http://schemas.microsoft.com/office/drawing/2014/main" id="{00000000-0008-0000-0700-000004000000}"/>
            </a:ext>
          </a:extLst>
        </xdr:cNvPr>
        <xdr:cNvSpPr/>
      </xdr:nvSpPr>
      <xdr:spPr>
        <a:xfrm>
          <a:off x="1386417" y="63500"/>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16933</xdr:colOff>
      <xdr:row>0</xdr:row>
      <xdr:rowOff>57150</xdr:rowOff>
    </xdr:from>
    <xdr:to>
      <xdr:col>2</xdr:col>
      <xdr:colOff>1102783</xdr:colOff>
      <xdr:row>1</xdr:row>
      <xdr:rowOff>104775</xdr:rowOff>
    </xdr:to>
    <xdr:sp macro="" textlink="">
      <xdr:nvSpPr>
        <xdr:cNvPr id="2" name="Rectángulo redondeado 1">
          <a:hlinkClick xmlns:r="http://schemas.openxmlformats.org/officeDocument/2006/relationships" r:id="rId1" tooltip="Ir a..."/>
          <a:extLst>
            <a:ext uri="{FF2B5EF4-FFF2-40B4-BE49-F238E27FC236}">
              <a16:creationId xmlns:a16="http://schemas.microsoft.com/office/drawing/2014/main" id="{00000000-0008-0000-0800-000002000000}"/>
            </a:ext>
          </a:extLst>
        </xdr:cNvPr>
        <xdr:cNvSpPr/>
      </xdr:nvSpPr>
      <xdr:spPr>
        <a:xfrm>
          <a:off x="169333" y="57150"/>
          <a:ext cx="1085850" cy="2381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2</xdr:col>
      <xdr:colOff>1195917</xdr:colOff>
      <xdr:row>0</xdr:row>
      <xdr:rowOff>63500</xdr:rowOff>
    </xdr:from>
    <xdr:to>
      <xdr:col>3</xdr:col>
      <xdr:colOff>677334</xdr:colOff>
      <xdr:row>1</xdr:row>
      <xdr:rowOff>116417</xdr:rowOff>
    </xdr:to>
    <xdr:sp macro="" textlink="">
      <xdr:nvSpPr>
        <xdr:cNvPr id="3" name="Rectángulo redondeado 2">
          <a:hlinkClick xmlns:r="http://schemas.openxmlformats.org/officeDocument/2006/relationships" r:id="rId2" tooltip="IR A..."/>
          <a:extLst>
            <a:ext uri="{FF2B5EF4-FFF2-40B4-BE49-F238E27FC236}">
              <a16:creationId xmlns:a16="http://schemas.microsoft.com/office/drawing/2014/main" id="{00000000-0008-0000-0800-000003000000}"/>
            </a:ext>
          </a:extLst>
        </xdr:cNvPr>
        <xdr:cNvSpPr/>
      </xdr:nvSpPr>
      <xdr:spPr>
        <a:xfrm>
          <a:off x="1344084" y="63500"/>
          <a:ext cx="1248833" cy="243417"/>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88180</xdr:colOff>
      <xdr:row>0</xdr:row>
      <xdr:rowOff>38806</xdr:rowOff>
    </xdr:from>
    <xdr:to>
      <xdr:col>4</xdr:col>
      <xdr:colOff>1174030</xdr:colOff>
      <xdr:row>1</xdr:row>
      <xdr:rowOff>105834</xdr:rowOff>
    </xdr:to>
    <xdr:sp macro="" textlink="">
      <xdr:nvSpPr>
        <xdr:cNvPr id="3" name="Rectángulo redondeado 2">
          <a:hlinkClick xmlns:r="http://schemas.openxmlformats.org/officeDocument/2006/relationships" r:id="rId1" tooltip="Ir a..."/>
          <a:extLst>
            <a:ext uri="{FF2B5EF4-FFF2-40B4-BE49-F238E27FC236}">
              <a16:creationId xmlns:a16="http://schemas.microsoft.com/office/drawing/2014/main" id="{00000000-0008-0000-0900-000003000000}"/>
            </a:ext>
          </a:extLst>
        </xdr:cNvPr>
        <xdr:cNvSpPr/>
      </xdr:nvSpPr>
      <xdr:spPr>
        <a:xfrm>
          <a:off x="3651236" y="38806"/>
          <a:ext cx="1085850" cy="250472"/>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1100" b="1"/>
            <a:t>Ficha Resumen</a:t>
          </a:r>
        </a:p>
      </xdr:txBody>
    </xdr:sp>
    <xdr:clientData/>
  </xdr:twoCellAnchor>
  <xdr:twoCellAnchor>
    <xdr:from>
      <xdr:col>4</xdr:col>
      <xdr:colOff>1337013</xdr:colOff>
      <xdr:row>0</xdr:row>
      <xdr:rowOff>49389</xdr:rowOff>
    </xdr:from>
    <xdr:to>
      <xdr:col>5</xdr:col>
      <xdr:colOff>712597</xdr:colOff>
      <xdr:row>1</xdr:row>
      <xdr:rowOff>98779</xdr:rowOff>
    </xdr:to>
    <xdr:sp macro="" textlink="">
      <xdr:nvSpPr>
        <xdr:cNvPr id="4" name="Rectángulo redondeado 3">
          <a:hlinkClick xmlns:r="http://schemas.openxmlformats.org/officeDocument/2006/relationships" r:id="rId2" tooltip="IR A..."/>
          <a:extLst>
            <a:ext uri="{FF2B5EF4-FFF2-40B4-BE49-F238E27FC236}">
              <a16:creationId xmlns:a16="http://schemas.microsoft.com/office/drawing/2014/main" id="{00000000-0008-0000-0900-000004000000}"/>
            </a:ext>
          </a:extLst>
        </xdr:cNvPr>
        <xdr:cNvSpPr/>
      </xdr:nvSpPr>
      <xdr:spPr>
        <a:xfrm>
          <a:off x="4900069" y="49389"/>
          <a:ext cx="1259417" cy="232834"/>
        </a:xfrm>
        <a:prstGeom prst="roundRect">
          <a:avLst/>
        </a:prstGeom>
        <a:gradFill>
          <a:gsLst>
            <a:gs pos="0">
              <a:srgbClr val="C00000"/>
            </a:gs>
            <a:gs pos="50000">
              <a:srgbClr val="C00000"/>
            </a:gs>
            <a:gs pos="100000">
              <a:srgbClr val="FF0000"/>
            </a:gs>
          </a:gsLst>
        </a:gradFill>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100" b="1"/>
            <a:t>INSTRUCTIVO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0"/>
  <sheetViews>
    <sheetView workbookViewId="0">
      <selection activeCell="E12" sqref="E12"/>
    </sheetView>
  </sheetViews>
  <sheetFormatPr baseColWidth="10" defaultRowHeight="14.5" x14ac:dyDescent="0.35"/>
  <cols>
    <col min="2" max="2" width="41" customWidth="1"/>
    <col min="4" max="4" width="14.1796875" bestFit="1" customWidth="1"/>
    <col min="5" max="5" width="16.453125" customWidth="1"/>
    <col min="6" max="7" width="15.1796875" style="2" bestFit="1" customWidth="1"/>
  </cols>
  <sheetData>
    <row r="1" spans="2:13" x14ac:dyDescent="0.35">
      <c r="B1" t="s">
        <v>289</v>
      </c>
      <c r="D1" t="s">
        <v>285</v>
      </c>
      <c r="E1" s="126" t="str">
        <f>+'Ficha Resumen'!S7</f>
        <v>COP</v>
      </c>
      <c r="F1" s="127">
        <f>+IF(E1=$D$1,1,IF(E1=$D$2,'Ficha Resumen'!S6,IF(Hoja2!E1=Hoja2!D3,'Ficha Resumen'!U6,1)))</f>
        <v>1</v>
      </c>
    </row>
    <row r="2" spans="2:13" x14ac:dyDescent="0.35">
      <c r="B2" t="s">
        <v>290</v>
      </c>
      <c r="D2" t="s">
        <v>286</v>
      </c>
    </row>
    <row r="3" spans="2:13" x14ac:dyDescent="0.35">
      <c r="D3" t="s">
        <v>287</v>
      </c>
      <c r="F3" s="2">
        <f>+'Ficha Resumen'!H22</f>
        <v>0</v>
      </c>
      <c r="M3" t="s">
        <v>306</v>
      </c>
    </row>
    <row r="4" spans="2:13" x14ac:dyDescent="0.35">
      <c r="B4" s="1"/>
      <c r="C4" s="1" t="s">
        <v>16</v>
      </c>
      <c r="D4" s="6" t="s">
        <v>18</v>
      </c>
      <c r="E4" s="33" t="s">
        <v>17</v>
      </c>
      <c r="F4" s="2" t="s">
        <v>17</v>
      </c>
      <c r="G4" s="2" t="s">
        <v>211</v>
      </c>
      <c r="H4" s="101" t="s">
        <v>221</v>
      </c>
      <c r="J4" s="101" t="s">
        <v>264</v>
      </c>
      <c r="M4">
        <v>0</v>
      </c>
    </row>
    <row r="5" spans="2:13" x14ac:dyDescent="0.35">
      <c r="B5" s="1" t="s">
        <v>163</v>
      </c>
      <c r="C5" s="34">
        <v>0</v>
      </c>
      <c r="D5" s="35">
        <f>+C5</f>
        <v>0</v>
      </c>
      <c r="E5" s="1">
        <v>1</v>
      </c>
      <c r="F5" s="2">
        <v>2025</v>
      </c>
      <c r="G5" s="2" t="s">
        <v>213</v>
      </c>
      <c r="H5" t="s">
        <v>222</v>
      </c>
      <c r="I5" t="s">
        <v>225</v>
      </c>
      <c r="J5" t="s">
        <v>266</v>
      </c>
      <c r="M5">
        <v>1</v>
      </c>
    </row>
    <row r="6" spans="2:13" x14ac:dyDescent="0.35">
      <c r="B6" s="1" t="s">
        <v>164</v>
      </c>
      <c r="C6" s="145">
        <v>3.9E-2</v>
      </c>
      <c r="D6" s="35">
        <f>+D5+C6</f>
        <v>3.9E-2</v>
      </c>
      <c r="E6" s="1">
        <f>+E5+1</f>
        <v>2</v>
      </c>
      <c r="F6" s="2">
        <f>+F5+1</f>
        <v>2026</v>
      </c>
      <c r="G6" s="2" t="s">
        <v>212</v>
      </c>
      <c r="H6" t="s">
        <v>223</v>
      </c>
      <c r="I6" t="s">
        <v>226</v>
      </c>
      <c r="J6" t="s">
        <v>265</v>
      </c>
      <c r="M6">
        <f>+M5+1</f>
        <v>2</v>
      </c>
    </row>
    <row r="7" spans="2:13" x14ac:dyDescent="0.35">
      <c r="B7" s="1" t="s">
        <v>165</v>
      </c>
      <c r="C7" s="145">
        <v>3.6999999999999998E-2</v>
      </c>
      <c r="D7" s="35">
        <f t="shared" ref="D7:D9" si="0">+D6+C7</f>
        <v>7.5999999999999998E-2</v>
      </c>
      <c r="E7" s="1">
        <f t="shared" ref="E7" si="1">+E6+1</f>
        <v>3</v>
      </c>
      <c r="M7">
        <f t="shared" ref="M7:M12" si="2">+M6+1</f>
        <v>3</v>
      </c>
    </row>
    <row r="8" spans="2:13" x14ac:dyDescent="0.35">
      <c r="B8" s="1" t="s">
        <v>166</v>
      </c>
      <c r="C8" s="145">
        <v>3.5999999999999997E-2</v>
      </c>
      <c r="D8" s="35">
        <f t="shared" si="0"/>
        <v>0.11199999999999999</v>
      </c>
      <c r="E8" s="1">
        <v>4</v>
      </c>
      <c r="M8">
        <f t="shared" si="2"/>
        <v>4</v>
      </c>
    </row>
    <row r="9" spans="2:13" x14ac:dyDescent="0.35">
      <c r="B9" s="1" t="s">
        <v>281</v>
      </c>
      <c r="C9" s="145">
        <v>0.03</v>
      </c>
      <c r="D9" s="35">
        <f t="shared" si="0"/>
        <v>0.14199999999999999</v>
      </c>
      <c r="E9" s="1">
        <v>5</v>
      </c>
      <c r="M9">
        <f t="shared" si="2"/>
        <v>5</v>
      </c>
    </row>
    <row r="10" spans="2:13" x14ac:dyDescent="0.35">
      <c r="G10" t="s">
        <v>308</v>
      </c>
      <c r="M10">
        <f t="shared" si="2"/>
        <v>6</v>
      </c>
    </row>
    <row r="11" spans="2:13" x14ac:dyDescent="0.35">
      <c r="B11" s="1" t="s">
        <v>30</v>
      </c>
      <c r="G11" s="86" t="s">
        <v>309</v>
      </c>
      <c r="M11">
        <f t="shared" si="2"/>
        <v>7</v>
      </c>
    </row>
    <row r="12" spans="2:13" x14ac:dyDescent="0.35">
      <c r="B12" s="1" t="s">
        <v>31</v>
      </c>
      <c r="G12" t="s">
        <v>310</v>
      </c>
      <c r="M12">
        <f t="shared" si="2"/>
        <v>8</v>
      </c>
    </row>
    <row r="13" spans="2:13" x14ac:dyDescent="0.35">
      <c r="B13" s="1" t="s">
        <v>32</v>
      </c>
      <c r="G13" t="s">
        <v>311</v>
      </c>
    </row>
    <row r="14" spans="2:13" x14ac:dyDescent="0.35">
      <c r="G14" t="s">
        <v>272</v>
      </c>
    </row>
    <row r="15" spans="2:13" x14ac:dyDescent="0.35">
      <c r="B15" s="7" t="s">
        <v>34</v>
      </c>
      <c r="G15" s="86" t="s">
        <v>312</v>
      </c>
    </row>
    <row r="16" spans="2:13" x14ac:dyDescent="0.35">
      <c r="B16" s="1" t="s">
        <v>227</v>
      </c>
      <c r="D16" s="5" t="s">
        <v>39</v>
      </c>
      <c r="E16" s="1" t="s">
        <v>40</v>
      </c>
      <c r="G16" t="s">
        <v>313</v>
      </c>
    </row>
    <row r="17" spans="2:8" x14ac:dyDescent="0.35">
      <c r="B17" t="s">
        <v>228</v>
      </c>
      <c r="D17" s="5">
        <v>1</v>
      </c>
      <c r="E17" s="1">
        <v>1</v>
      </c>
      <c r="G17" t="s">
        <v>314</v>
      </c>
    </row>
    <row r="18" spans="2:8" x14ac:dyDescent="0.35">
      <c r="B18" s="6" t="s">
        <v>5</v>
      </c>
      <c r="D18" s="5">
        <f>+D17+1</f>
        <v>2</v>
      </c>
      <c r="E18" s="1">
        <f>+E17+1</f>
        <v>2</v>
      </c>
      <c r="G18" t="s">
        <v>315</v>
      </c>
    </row>
    <row r="19" spans="2:8" x14ac:dyDescent="0.35">
      <c r="B19" s="1" t="s">
        <v>1</v>
      </c>
      <c r="D19" s="5">
        <f t="shared" ref="D19:D28" si="3">+D18+1</f>
        <v>3</v>
      </c>
      <c r="E19" s="1">
        <f t="shared" ref="E19:E64" si="4">+E18+1</f>
        <v>3</v>
      </c>
      <c r="G19" t="s">
        <v>271</v>
      </c>
    </row>
    <row r="20" spans="2:8" x14ac:dyDescent="0.35">
      <c r="D20" s="5">
        <f t="shared" si="3"/>
        <v>4</v>
      </c>
      <c r="E20" s="1">
        <f t="shared" si="4"/>
        <v>4</v>
      </c>
      <c r="G20" t="s">
        <v>214</v>
      </c>
    </row>
    <row r="21" spans="2:8" x14ac:dyDescent="0.35">
      <c r="B21" s="1" t="s">
        <v>41</v>
      </c>
      <c r="D21" s="5">
        <f t="shared" si="3"/>
        <v>5</v>
      </c>
      <c r="E21" s="1">
        <f t="shared" si="4"/>
        <v>5</v>
      </c>
      <c r="G21" t="s">
        <v>215</v>
      </c>
    </row>
    <row r="22" spans="2:8" x14ac:dyDescent="0.35">
      <c r="B22" s="1" t="s">
        <v>42</v>
      </c>
      <c r="D22" s="5">
        <f t="shared" si="3"/>
        <v>6</v>
      </c>
      <c r="E22" s="1">
        <f t="shared" si="4"/>
        <v>6</v>
      </c>
      <c r="G22" t="s">
        <v>216</v>
      </c>
    </row>
    <row r="23" spans="2:8" x14ac:dyDescent="0.35">
      <c r="B23" s="1" t="s">
        <v>43</v>
      </c>
      <c r="D23" s="5">
        <f t="shared" si="3"/>
        <v>7</v>
      </c>
      <c r="E23" s="1">
        <f t="shared" si="4"/>
        <v>7</v>
      </c>
      <c r="G23" t="s">
        <v>304</v>
      </c>
    </row>
    <row r="24" spans="2:8" x14ac:dyDescent="0.35">
      <c r="D24" s="5">
        <f t="shared" si="3"/>
        <v>8</v>
      </c>
      <c r="E24" s="1">
        <f t="shared" si="4"/>
        <v>8</v>
      </c>
      <c r="G24" t="s">
        <v>316</v>
      </c>
    </row>
    <row r="25" spans="2:8" x14ac:dyDescent="0.35">
      <c r="B25" s="1" t="s">
        <v>45</v>
      </c>
      <c r="D25" s="5">
        <f t="shared" si="3"/>
        <v>9</v>
      </c>
      <c r="E25" s="1">
        <f t="shared" si="4"/>
        <v>9</v>
      </c>
      <c r="G25" t="s">
        <v>307</v>
      </c>
    </row>
    <row r="26" spans="2:8" x14ac:dyDescent="0.35">
      <c r="B26" s="1" t="s">
        <v>32</v>
      </c>
      <c r="D26" s="5">
        <f t="shared" si="3"/>
        <v>10</v>
      </c>
      <c r="E26" s="1">
        <f t="shared" si="4"/>
        <v>10</v>
      </c>
      <c r="G26" t="s">
        <v>217</v>
      </c>
      <c r="H26" s="107">
        <v>0.01</v>
      </c>
    </row>
    <row r="27" spans="2:8" x14ac:dyDescent="0.35">
      <c r="B27" s="1" t="s">
        <v>46</v>
      </c>
      <c r="D27" s="5">
        <f t="shared" si="3"/>
        <v>11</v>
      </c>
      <c r="E27" s="1">
        <f t="shared" si="4"/>
        <v>11</v>
      </c>
      <c r="H27" s="107">
        <f>+H26+0.01</f>
        <v>0.02</v>
      </c>
    </row>
    <row r="28" spans="2:8" x14ac:dyDescent="0.35">
      <c r="B28" s="1" t="s">
        <v>47</v>
      </c>
      <c r="D28" s="5">
        <f t="shared" si="3"/>
        <v>12</v>
      </c>
      <c r="E28" s="1">
        <f t="shared" si="4"/>
        <v>12</v>
      </c>
      <c r="H28" s="107">
        <f t="shared" ref="H28:H91" si="5">+H27+0.01</f>
        <v>0.03</v>
      </c>
    </row>
    <row r="29" spans="2:8" x14ac:dyDescent="0.35">
      <c r="E29" s="1">
        <f t="shared" si="4"/>
        <v>13</v>
      </c>
      <c r="H29" s="107">
        <f t="shared" si="5"/>
        <v>0.04</v>
      </c>
    </row>
    <row r="30" spans="2:8" x14ac:dyDescent="0.35">
      <c r="B30" s="7" t="s">
        <v>34</v>
      </c>
      <c r="E30" s="1">
        <f t="shared" si="4"/>
        <v>14</v>
      </c>
      <c r="H30" s="107">
        <f t="shared" si="5"/>
        <v>0.05</v>
      </c>
    </row>
    <row r="31" spans="2:8" x14ac:dyDescent="0.35">
      <c r="B31" s="1" t="s">
        <v>227</v>
      </c>
      <c r="E31" s="1">
        <f t="shared" si="4"/>
        <v>15</v>
      </c>
      <c r="H31" s="107">
        <f t="shared" si="5"/>
        <v>6.0000000000000005E-2</v>
      </c>
    </row>
    <row r="32" spans="2:8" x14ac:dyDescent="0.35">
      <c r="B32" s="1" t="s">
        <v>228</v>
      </c>
      <c r="E32" s="1">
        <f t="shared" si="4"/>
        <v>16</v>
      </c>
      <c r="H32" s="107">
        <f t="shared" si="5"/>
        <v>7.0000000000000007E-2</v>
      </c>
    </row>
    <row r="33" spans="2:8" x14ac:dyDescent="0.35">
      <c r="B33" s="6" t="s">
        <v>5</v>
      </c>
      <c r="E33" s="1">
        <f t="shared" si="4"/>
        <v>17</v>
      </c>
      <c r="H33" s="107">
        <f t="shared" si="5"/>
        <v>0.08</v>
      </c>
    </row>
    <row r="34" spans="2:8" x14ac:dyDescent="0.35">
      <c r="B34" s="1" t="s">
        <v>1</v>
      </c>
      <c r="E34" s="1">
        <f t="shared" si="4"/>
        <v>18</v>
      </c>
      <c r="H34" s="107">
        <f t="shared" si="5"/>
        <v>0.09</v>
      </c>
    </row>
    <row r="35" spans="2:8" x14ac:dyDescent="0.35">
      <c r="E35" s="1">
        <f>+E34+1</f>
        <v>19</v>
      </c>
      <c r="H35" s="107">
        <f t="shared" si="5"/>
        <v>9.9999999999999992E-2</v>
      </c>
    </row>
    <row r="36" spans="2:8" x14ac:dyDescent="0.35">
      <c r="B36" t="s">
        <v>68</v>
      </c>
      <c r="E36" s="1">
        <f t="shared" si="4"/>
        <v>20</v>
      </c>
      <c r="H36" s="107">
        <f t="shared" si="5"/>
        <v>0.10999999999999999</v>
      </c>
    </row>
    <row r="37" spans="2:8" x14ac:dyDescent="0.35">
      <c r="B37" t="s">
        <v>69</v>
      </c>
      <c r="E37" s="1">
        <f t="shared" si="4"/>
        <v>21</v>
      </c>
      <c r="H37" s="107">
        <f t="shared" si="5"/>
        <v>0.11999999999999998</v>
      </c>
    </row>
    <row r="38" spans="2:8" x14ac:dyDescent="0.35">
      <c r="E38" s="1">
        <f t="shared" si="4"/>
        <v>22</v>
      </c>
      <c r="H38" s="107">
        <f t="shared" si="5"/>
        <v>0.12999999999999998</v>
      </c>
    </row>
    <row r="39" spans="2:8" x14ac:dyDescent="0.35">
      <c r="E39" s="1">
        <f t="shared" si="4"/>
        <v>23</v>
      </c>
      <c r="H39" s="107">
        <f t="shared" si="5"/>
        <v>0.13999999999999999</v>
      </c>
    </row>
    <row r="40" spans="2:8" x14ac:dyDescent="0.35">
      <c r="B40" s="76" t="s">
        <v>20</v>
      </c>
      <c r="E40" s="1">
        <f t="shared" si="4"/>
        <v>24</v>
      </c>
      <c r="H40" s="107">
        <f t="shared" si="5"/>
        <v>0.15</v>
      </c>
    </row>
    <row r="41" spans="2:8" x14ac:dyDescent="0.35">
      <c r="B41" t="s">
        <v>74</v>
      </c>
      <c r="E41" s="1">
        <f t="shared" si="4"/>
        <v>25</v>
      </c>
      <c r="H41" s="107">
        <f t="shared" si="5"/>
        <v>0.16</v>
      </c>
    </row>
    <row r="42" spans="2:8" x14ac:dyDescent="0.35">
      <c r="B42" t="s">
        <v>75</v>
      </c>
      <c r="E42" s="1">
        <f t="shared" si="4"/>
        <v>26</v>
      </c>
      <c r="H42" s="107">
        <f t="shared" si="5"/>
        <v>0.17</v>
      </c>
    </row>
    <row r="43" spans="2:8" x14ac:dyDescent="0.35">
      <c r="B43" t="s">
        <v>76</v>
      </c>
      <c r="E43" s="1">
        <f t="shared" si="4"/>
        <v>27</v>
      </c>
      <c r="H43" s="107">
        <f t="shared" si="5"/>
        <v>0.18000000000000002</v>
      </c>
    </row>
    <row r="44" spans="2:8" x14ac:dyDescent="0.35">
      <c r="B44" t="s">
        <v>77</v>
      </c>
      <c r="E44" s="1">
        <f t="shared" si="4"/>
        <v>28</v>
      </c>
      <c r="H44" s="107">
        <f t="shared" si="5"/>
        <v>0.19000000000000003</v>
      </c>
    </row>
    <row r="45" spans="2:8" x14ac:dyDescent="0.35">
      <c r="B45" t="s">
        <v>78</v>
      </c>
      <c r="E45" s="1">
        <f t="shared" si="4"/>
        <v>29</v>
      </c>
      <c r="H45" s="107">
        <f t="shared" si="5"/>
        <v>0.20000000000000004</v>
      </c>
    </row>
    <row r="46" spans="2:8" x14ac:dyDescent="0.35">
      <c r="B46" t="s">
        <v>80</v>
      </c>
      <c r="E46" s="1">
        <f t="shared" si="4"/>
        <v>30</v>
      </c>
      <c r="H46" s="107">
        <f t="shared" si="5"/>
        <v>0.21000000000000005</v>
      </c>
    </row>
    <row r="47" spans="2:8" x14ac:dyDescent="0.35">
      <c r="B47" t="s">
        <v>79</v>
      </c>
      <c r="E47" s="1">
        <f t="shared" si="4"/>
        <v>31</v>
      </c>
      <c r="H47" s="107">
        <f t="shared" si="5"/>
        <v>0.22000000000000006</v>
      </c>
    </row>
    <row r="48" spans="2:8" x14ac:dyDescent="0.35">
      <c r="E48" s="1">
        <f t="shared" si="4"/>
        <v>32</v>
      </c>
      <c r="H48" s="107">
        <f t="shared" si="5"/>
        <v>0.23000000000000007</v>
      </c>
    </row>
    <row r="49" spans="2:8" x14ac:dyDescent="0.35">
      <c r="E49" s="1">
        <f t="shared" si="4"/>
        <v>33</v>
      </c>
      <c r="H49" s="107">
        <f t="shared" si="5"/>
        <v>0.24000000000000007</v>
      </c>
    </row>
    <row r="50" spans="2:8" x14ac:dyDescent="0.35">
      <c r="B50" s="76" t="s">
        <v>82</v>
      </c>
      <c r="E50" s="1">
        <f t="shared" si="4"/>
        <v>34</v>
      </c>
      <c r="H50" s="107">
        <f t="shared" si="5"/>
        <v>0.25000000000000006</v>
      </c>
    </row>
    <row r="51" spans="2:8" x14ac:dyDescent="0.35">
      <c r="B51" t="s">
        <v>83</v>
      </c>
      <c r="E51" s="1">
        <f t="shared" si="4"/>
        <v>35</v>
      </c>
      <c r="H51" s="107">
        <f t="shared" si="5"/>
        <v>0.26000000000000006</v>
      </c>
    </row>
    <row r="52" spans="2:8" x14ac:dyDescent="0.35">
      <c r="B52" t="s">
        <v>84</v>
      </c>
      <c r="E52" s="1">
        <f>+E51+1</f>
        <v>36</v>
      </c>
      <c r="H52" s="107">
        <f t="shared" si="5"/>
        <v>0.27000000000000007</v>
      </c>
    </row>
    <row r="53" spans="2:8" x14ac:dyDescent="0.35">
      <c r="B53" t="s">
        <v>85</v>
      </c>
      <c r="E53" s="1">
        <f t="shared" si="4"/>
        <v>37</v>
      </c>
      <c r="H53" s="107">
        <f t="shared" si="5"/>
        <v>0.28000000000000008</v>
      </c>
    </row>
    <row r="54" spans="2:8" x14ac:dyDescent="0.35">
      <c r="B54" t="s">
        <v>86</v>
      </c>
      <c r="E54" s="1">
        <f t="shared" si="4"/>
        <v>38</v>
      </c>
      <c r="H54" s="107">
        <f t="shared" si="5"/>
        <v>0.29000000000000009</v>
      </c>
    </row>
    <row r="55" spans="2:8" x14ac:dyDescent="0.35">
      <c r="B55" t="s">
        <v>87</v>
      </c>
      <c r="E55" s="1">
        <f t="shared" si="4"/>
        <v>39</v>
      </c>
      <c r="H55" s="107">
        <f t="shared" si="5"/>
        <v>0.3000000000000001</v>
      </c>
    </row>
    <row r="56" spans="2:8" x14ac:dyDescent="0.35">
      <c r="B56" t="s">
        <v>88</v>
      </c>
      <c r="E56" s="1">
        <f t="shared" si="4"/>
        <v>40</v>
      </c>
      <c r="H56" s="107">
        <f t="shared" si="5"/>
        <v>0.31000000000000011</v>
      </c>
    </row>
    <row r="57" spans="2:8" x14ac:dyDescent="0.35">
      <c r="B57" t="s">
        <v>79</v>
      </c>
      <c r="E57" s="1">
        <f t="shared" si="4"/>
        <v>41</v>
      </c>
      <c r="H57" s="107">
        <f t="shared" si="5"/>
        <v>0.32000000000000012</v>
      </c>
    </row>
    <row r="58" spans="2:8" x14ac:dyDescent="0.35">
      <c r="E58" s="1">
        <f t="shared" si="4"/>
        <v>42</v>
      </c>
      <c r="H58" s="107">
        <f t="shared" si="5"/>
        <v>0.33000000000000013</v>
      </c>
    </row>
    <row r="59" spans="2:8" x14ac:dyDescent="0.35">
      <c r="E59" s="1">
        <f t="shared" si="4"/>
        <v>43</v>
      </c>
      <c r="H59" s="107">
        <f t="shared" si="5"/>
        <v>0.34000000000000014</v>
      </c>
    </row>
    <row r="60" spans="2:8" x14ac:dyDescent="0.35">
      <c r="E60" s="1">
        <f t="shared" si="4"/>
        <v>44</v>
      </c>
      <c r="H60" s="107">
        <f t="shared" si="5"/>
        <v>0.35000000000000014</v>
      </c>
    </row>
    <row r="61" spans="2:8" x14ac:dyDescent="0.35">
      <c r="B61" t="s">
        <v>97</v>
      </c>
      <c r="E61" s="1">
        <f>+E60+1</f>
        <v>45</v>
      </c>
      <c r="H61" s="107">
        <f t="shared" si="5"/>
        <v>0.36000000000000015</v>
      </c>
    </row>
    <row r="62" spans="2:8" x14ac:dyDescent="0.35">
      <c r="B62" t="s">
        <v>89</v>
      </c>
      <c r="E62" s="1">
        <f t="shared" si="4"/>
        <v>46</v>
      </c>
      <c r="H62" s="107">
        <f t="shared" si="5"/>
        <v>0.37000000000000016</v>
      </c>
    </row>
    <row r="63" spans="2:8" x14ac:dyDescent="0.35">
      <c r="B63" t="s">
        <v>90</v>
      </c>
      <c r="E63" s="1">
        <f t="shared" si="4"/>
        <v>47</v>
      </c>
      <c r="H63" s="107">
        <f t="shared" si="5"/>
        <v>0.38000000000000017</v>
      </c>
    </row>
    <row r="64" spans="2:8" x14ac:dyDescent="0.35">
      <c r="B64" t="s">
        <v>91</v>
      </c>
      <c r="E64" s="1">
        <f t="shared" si="4"/>
        <v>48</v>
      </c>
      <c r="H64" s="107">
        <f t="shared" si="5"/>
        <v>0.39000000000000018</v>
      </c>
    </row>
    <row r="65" spans="2:8" x14ac:dyDescent="0.35">
      <c r="B65" t="s">
        <v>92</v>
      </c>
      <c r="H65" s="107">
        <f t="shared" si="5"/>
        <v>0.40000000000000019</v>
      </c>
    </row>
    <row r="66" spans="2:8" x14ac:dyDescent="0.35">
      <c r="B66" t="s">
        <v>93</v>
      </c>
      <c r="H66" s="107">
        <f t="shared" si="5"/>
        <v>0.4100000000000002</v>
      </c>
    </row>
    <row r="67" spans="2:8" x14ac:dyDescent="0.35">
      <c r="B67" t="s">
        <v>94</v>
      </c>
      <c r="H67" s="107">
        <f t="shared" si="5"/>
        <v>0.42000000000000021</v>
      </c>
    </row>
    <row r="68" spans="2:8" x14ac:dyDescent="0.35">
      <c r="B68" t="s">
        <v>95</v>
      </c>
      <c r="H68" s="107">
        <f t="shared" si="5"/>
        <v>0.43000000000000022</v>
      </c>
    </row>
    <row r="69" spans="2:8" x14ac:dyDescent="0.35">
      <c r="B69" t="s">
        <v>96</v>
      </c>
      <c r="H69" s="107">
        <f t="shared" si="5"/>
        <v>0.44000000000000022</v>
      </c>
    </row>
    <row r="70" spans="2:8" x14ac:dyDescent="0.35">
      <c r="B70" t="s">
        <v>79</v>
      </c>
      <c r="H70" s="107">
        <f t="shared" si="5"/>
        <v>0.45000000000000023</v>
      </c>
    </row>
    <row r="71" spans="2:8" x14ac:dyDescent="0.35">
      <c r="H71" s="107">
        <f t="shared" si="5"/>
        <v>0.46000000000000024</v>
      </c>
    </row>
    <row r="72" spans="2:8" x14ac:dyDescent="0.35">
      <c r="B72" s="76" t="s">
        <v>98</v>
      </c>
      <c r="H72" s="107">
        <f t="shared" si="5"/>
        <v>0.47000000000000025</v>
      </c>
    </row>
    <row r="73" spans="2:8" x14ac:dyDescent="0.35">
      <c r="B73" t="s">
        <v>101</v>
      </c>
      <c r="H73" s="107">
        <f t="shared" si="5"/>
        <v>0.48000000000000026</v>
      </c>
    </row>
    <row r="74" spans="2:8" x14ac:dyDescent="0.35">
      <c r="B74" t="s">
        <v>102</v>
      </c>
      <c r="H74" s="107">
        <f t="shared" si="5"/>
        <v>0.49000000000000027</v>
      </c>
    </row>
    <row r="75" spans="2:8" x14ac:dyDescent="0.35">
      <c r="B75" t="s">
        <v>103</v>
      </c>
      <c r="H75" s="107">
        <f t="shared" si="5"/>
        <v>0.50000000000000022</v>
      </c>
    </row>
    <row r="76" spans="2:8" x14ac:dyDescent="0.35">
      <c r="B76" t="s">
        <v>100</v>
      </c>
      <c r="H76" s="107">
        <f t="shared" si="5"/>
        <v>0.51000000000000023</v>
      </c>
    </row>
    <row r="77" spans="2:8" x14ac:dyDescent="0.35">
      <c r="B77" t="s">
        <v>99</v>
      </c>
      <c r="H77" s="107">
        <f t="shared" si="5"/>
        <v>0.52000000000000024</v>
      </c>
    </row>
    <row r="78" spans="2:8" x14ac:dyDescent="0.35">
      <c r="B78" t="s">
        <v>104</v>
      </c>
      <c r="H78" s="107">
        <f t="shared" si="5"/>
        <v>0.53000000000000025</v>
      </c>
    </row>
    <row r="79" spans="2:8" x14ac:dyDescent="0.35">
      <c r="H79" s="107">
        <f t="shared" si="5"/>
        <v>0.54000000000000026</v>
      </c>
    </row>
    <row r="80" spans="2:8" x14ac:dyDescent="0.35">
      <c r="B80" s="76" t="s">
        <v>24</v>
      </c>
      <c r="H80" s="107">
        <f t="shared" si="5"/>
        <v>0.55000000000000027</v>
      </c>
    </row>
    <row r="81" spans="2:8" x14ac:dyDescent="0.35">
      <c r="B81" t="s">
        <v>188</v>
      </c>
      <c r="H81" s="107">
        <f t="shared" si="5"/>
        <v>0.56000000000000028</v>
      </c>
    </row>
    <row r="82" spans="2:8" x14ac:dyDescent="0.35">
      <c r="B82" t="s">
        <v>189</v>
      </c>
      <c r="H82" s="107">
        <f t="shared" si="5"/>
        <v>0.57000000000000028</v>
      </c>
    </row>
    <row r="83" spans="2:8" x14ac:dyDescent="0.35">
      <c r="B83" t="s">
        <v>190</v>
      </c>
      <c r="H83" s="107">
        <f t="shared" si="5"/>
        <v>0.58000000000000029</v>
      </c>
    </row>
    <row r="84" spans="2:8" x14ac:dyDescent="0.35">
      <c r="B84" t="s">
        <v>230</v>
      </c>
      <c r="H84" s="107">
        <f t="shared" si="5"/>
        <v>0.5900000000000003</v>
      </c>
    </row>
    <row r="85" spans="2:8" x14ac:dyDescent="0.35">
      <c r="B85" t="s">
        <v>231</v>
      </c>
      <c r="H85" s="107">
        <f t="shared" si="5"/>
        <v>0.60000000000000031</v>
      </c>
    </row>
    <row r="86" spans="2:8" x14ac:dyDescent="0.35">
      <c r="B86" t="s">
        <v>232</v>
      </c>
      <c r="H86" s="107">
        <f t="shared" si="5"/>
        <v>0.61000000000000032</v>
      </c>
    </row>
    <row r="87" spans="2:8" x14ac:dyDescent="0.35">
      <c r="B87" t="s">
        <v>191</v>
      </c>
      <c r="H87" s="107">
        <f t="shared" si="5"/>
        <v>0.62000000000000033</v>
      </c>
    </row>
    <row r="88" spans="2:8" x14ac:dyDescent="0.35">
      <c r="B88" t="s">
        <v>192</v>
      </c>
      <c r="H88" s="107">
        <f t="shared" si="5"/>
        <v>0.63000000000000034</v>
      </c>
    </row>
    <row r="89" spans="2:8" x14ac:dyDescent="0.35">
      <c r="B89" t="s">
        <v>105</v>
      </c>
      <c r="H89" s="107">
        <f t="shared" si="5"/>
        <v>0.64000000000000035</v>
      </c>
    </row>
    <row r="90" spans="2:8" x14ac:dyDescent="0.35">
      <c r="B90" t="s">
        <v>255</v>
      </c>
      <c r="H90" s="107">
        <f t="shared" si="5"/>
        <v>0.65000000000000036</v>
      </c>
    </row>
    <row r="91" spans="2:8" x14ac:dyDescent="0.35">
      <c r="B91" t="s">
        <v>106</v>
      </c>
      <c r="H91" s="107">
        <f t="shared" si="5"/>
        <v>0.66000000000000036</v>
      </c>
    </row>
    <row r="92" spans="2:8" x14ac:dyDescent="0.35">
      <c r="B92" t="s">
        <v>256</v>
      </c>
      <c r="H92" s="107">
        <f t="shared" ref="H92:H95" si="6">+H91+0.01</f>
        <v>0.67000000000000037</v>
      </c>
    </row>
    <row r="93" spans="2:8" x14ac:dyDescent="0.35">
      <c r="B93" t="s">
        <v>257</v>
      </c>
      <c r="H93" s="107">
        <f t="shared" si="6"/>
        <v>0.68000000000000038</v>
      </c>
    </row>
    <row r="94" spans="2:8" x14ac:dyDescent="0.35">
      <c r="B94" t="s">
        <v>107</v>
      </c>
      <c r="H94" s="107">
        <f t="shared" si="6"/>
        <v>0.69000000000000039</v>
      </c>
    </row>
    <row r="95" spans="2:8" x14ac:dyDescent="0.35">
      <c r="B95" t="s">
        <v>193</v>
      </c>
      <c r="H95" s="107">
        <f t="shared" si="6"/>
        <v>0.7000000000000004</v>
      </c>
    </row>
    <row r="96" spans="2:8" x14ac:dyDescent="0.35">
      <c r="B96" s="86" t="s">
        <v>194</v>
      </c>
      <c r="H96" s="107"/>
    </row>
    <row r="97" spans="2:8" x14ac:dyDescent="0.35">
      <c r="B97" t="s">
        <v>195</v>
      </c>
      <c r="H97" s="107"/>
    </row>
    <row r="98" spans="2:8" x14ac:dyDescent="0.35">
      <c r="B98" t="s">
        <v>196</v>
      </c>
      <c r="H98" s="107"/>
    </row>
    <row r="99" spans="2:8" x14ac:dyDescent="0.35">
      <c r="B99" t="s">
        <v>104</v>
      </c>
    </row>
    <row r="105" spans="2:8" x14ac:dyDescent="0.35">
      <c r="B105" t="s">
        <v>116</v>
      </c>
    </row>
    <row r="106" spans="2:8" x14ac:dyDescent="0.35">
      <c r="B106" t="s">
        <v>109</v>
      </c>
    </row>
    <row r="107" spans="2:8" x14ac:dyDescent="0.35">
      <c r="B107" t="s">
        <v>110</v>
      </c>
    </row>
    <row r="108" spans="2:8" x14ac:dyDescent="0.35">
      <c r="B108" t="s">
        <v>111</v>
      </c>
    </row>
    <row r="109" spans="2:8" x14ac:dyDescent="0.35">
      <c r="B109" t="s">
        <v>112</v>
      </c>
    </row>
    <row r="110" spans="2:8" x14ac:dyDescent="0.35">
      <c r="B110" t="s">
        <v>113</v>
      </c>
    </row>
    <row r="111" spans="2:8" x14ac:dyDescent="0.35">
      <c r="B111" t="s">
        <v>114</v>
      </c>
    </row>
    <row r="112" spans="2:8" x14ac:dyDescent="0.35">
      <c r="B112" t="s">
        <v>115</v>
      </c>
    </row>
    <row r="113" spans="2:2" x14ac:dyDescent="0.35">
      <c r="B113" t="s">
        <v>79</v>
      </c>
    </row>
    <row r="115" spans="2:2" x14ac:dyDescent="0.35">
      <c r="B115" s="76" t="s">
        <v>120</v>
      </c>
    </row>
    <row r="116" spans="2:2" x14ac:dyDescent="0.35">
      <c r="B116" t="s">
        <v>117</v>
      </c>
    </row>
    <row r="117" spans="2:2" x14ac:dyDescent="0.35">
      <c r="B117" t="s">
        <v>119</v>
      </c>
    </row>
    <row r="118" spans="2:2" x14ac:dyDescent="0.35">
      <c r="B118" t="s">
        <v>206</v>
      </c>
    </row>
    <row r="119" spans="2:2" x14ac:dyDescent="0.35">
      <c r="B119" t="s">
        <v>118</v>
      </c>
    </row>
    <row r="121" spans="2:2" x14ac:dyDescent="0.35">
      <c r="B121" s="76" t="s">
        <v>133</v>
      </c>
    </row>
    <row r="122" spans="2:2" x14ac:dyDescent="0.35">
      <c r="B122" t="s">
        <v>121</v>
      </c>
    </row>
    <row r="123" spans="2:2" x14ac:dyDescent="0.35">
      <c r="B123" t="s">
        <v>122</v>
      </c>
    </row>
    <row r="124" spans="2:2" x14ac:dyDescent="0.35">
      <c r="B124" t="s">
        <v>123</v>
      </c>
    </row>
    <row r="125" spans="2:2" x14ac:dyDescent="0.35">
      <c r="B125" t="s">
        <v>124</v>
      </c>
    </row>
    <row r="126" spans="2:2" x14ac:dyDescent="0.35">
      <c r="B126" t="s">
        <v>125</v>
      </c>
    </row>
    <row r="127" spans="2:2" x14ac:dyDescent="0.35">
      <c r="B127" t="s">
        <v>126</v>
      </c>
    </row>
    <row r="128" spans="2:2" x14ac:dyDescent="0.35">
      <c r="B128" t="s">
        <v>127</v>
      </c>
    </row>
    <row r="129" spans="2:2" x14ac:dyDescent="0.35">
      <c r="B129" t="s">
        <v>128</v>
      </c>
    </row>
    <row r="130" spans="2:2" x14ac:dyDescent="0.35">
      <c r="B130" t="s">
        <v>129</v>
      </c>
    </row>
    <row r="131" spans="2:2" x14ac:dyDescent="0.35">
      <c r="B131" t="s">
        <v>130</v>
      </c>
    </row>
    <row r="132" spans="2:2" x14ac:dyDescent="0.35">
      <c r="B132" t="s">
        <v>131</v>
      </c>
    </row>
    <row r="133" spans="2:2" x14ac:dyDescent="0.35">
      <c r="B133" t="s">
        <v>79</v>
      </c>
    </row>
    <row r="136" spans="2:2" x14ac:dyDescent="0.35">
      <c r="B136" s="76" t="s">
        <v>132</v>
      </c>
    </row>
    <row r="137" spans="2:2" x14ac:dyDescent="0.35">
      <c r="B137" t="s">
        <v>143</v>
      </c>
    </row>
    <row r="138" spans="2:2" x14ac:dyDescent="0.35">
      <c r="B138" t="s">
        <v>134</v>
      </c>
    </row>
    <row r="139" spans="2:2" x14ac:dyDescent="0.35">
      <c r="B139" t="s">
        <v>138</v>
      </c>
    </row>
    <row r="140" spans="2:2" x14ac:dyDescent="0.35">
      <c r="B140" t="s">
        <v>135</v>
      </c>
    </row>
    <row r="141" spans="2:2" x14ac:dyDescent="0.35">
      <c r="B141" t="s">
        <v>136</v>
      </c>
    </row>
    <row r="142" spans="2:2" x14ac:dyDescent="0.35">
      <c r="B142" t="s">
        <v>137</v>
      </c>
    </row>
    <row r="144" spans="2:2" x14ac:dyDescent="0.35">
      <c r="B144" s="76" t="s">
        <v>22</v>
      </c>
    </row>
    <row r="145" spans="2:2" x14ac:dyDescent="0.35">
      <c r="B145" t="s">
        <v>141</v>
      </c>
    </row>
    <row r="146" spans="2:2" x14ac:dyDescent="0.35">
      <c r="B146" t="s">
        <v>142</v>
      </c>
    </row>
    <row r="147" spans="2:2" x14ac:dyDescent="0.35">
      <c r="B147" t="s">
        <v>139</v>
      </c>
    </row>
    <row r="148" spans="2:2" x14ac:dyDescent="0.35">
      <c r="B148" t="s">
        <v>140</v>
      </c>
    </row>
    <row r="151" spans="2:2" x14ac:dyDescent="0.35">
      <c r="B151" s="76" t="s">
        <v>147</v>
      </c>
    </row>
    <row r="152" spans="2:2" x14ac:dyDescent="0.35">
      <c r="B152" t="s">
        <v>148</v>
      </c>
    </row>
    <row r="153" spans="2:2" x14ac:dyDescent="0.35">
      <c r="B153" t="s">
        <v>149</v>
      </c>
    </row>
    <row r="154" spans="2:2" x14ac:dyDescent="0.35">
      <c r="B154" t="s">
        <v>150</v>
      </c>
    </row>
    <row r="155" spans="2:2" x14ac:dyDescent="0.35">
      <c r="B155" t="s">
        <v>151</v>
      </c>
    </row>
    <row r="156" spans="2:2" x14ac:dyDescent="0.35">
      <c r="B156" t="s">
        <v>152</v>
      </c>
    </row>
    <row r="157" spans="2:2" x14ac:dyDescent="0.35">
      <c r="B157" t="s">
        <v>79</v>
      </c>
    </row>
    <row r="159" spans="2:2" x14ac:dyDescent="0.35">
      <c r="B159" s="87" t="s">
        <v>155</v>
      </c>
    </row>
    <row r="160" spans="2:2" x14ac:dyDescent="0.35">
      <c r="B160" s="1" t="s">
        <v>0</v>
      </c>
    </row>
    <row r="161" spans="2:2" x14ac:dyDescent="0.35">
      <c r="B161" s="1" t="s">
        <v>1</v>
      </c>
    </row>
    <row r="163" spans="2:2" x14ac:dyDescent="0.35">
      <c r="B163" s="76" t="s">
        <v>167</v>
      </c>
    </row>
    <row r="164" spans="2:2" x14ac:dyDescent="0.35">
      <c r="B164" t="s">
        <v>186</v>
      </c>
    </row>
    <row r="165" spans="2:2" x14ac:dyDescent="0.35">
      <c r="B165" t="s">
        <v>139</v>
      </c>
    </row>
    <row r="168" spans="2:2" x14ac:dyDescent="0.35">
      <c r="B168" s="76" t="s">
        <v>79</v>
      </c>
    </row>
    <row r="169" spans="2:2" x14ac:dyDescent="0.35">
      <c r="B169" t="s">
        <v>280</v>
      </c>
    </row>
    <row r="170" spans="2:2" x14ac:dyDescent="0.35">
      <c r="B170" t="s">
        <v>79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B3:S110"/>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7265625" customWidth="1"/>
    <col min="2" max="2" width="25.1796875" customWidth="1"/>
    <col min="3" max="3" width="16.54296875" hidden="1" customWidth="1"/>
    <col min="4" max="4" width="15.1796875" hidden="1" customWidth="1"/>
    <col min="5" max="5" width="36.81640625" customWidth="1"/>
    <col min="6" max="6" width="24.1796875" hidden="1" customWidth="1"/>
    <col min="7" max="7" width="19.7265625" customWidth="1"/>
    <col min="8" max="9" width="24.54296875" customWidth="1"/>
    <col min="10" max="10" width="14" customWidth="1"/>
    <col min="11" max="12" width="14.453125" customWidth="1"/>
    <col min="13" max="13" width="24.1796875" hidden="1" customWidth="1"/>
    <col min="14" max="17" width="24.81640625" customWidth="1"/>
    <col min="18" max="18" width="16.26953125" customWidth="1"/>
    <col min="19" max="19" width="16.26953125" hidden="1" customWidth="1"/>
  </cols>
  <sheetData>
    <row r="3" spans="2:19" ht="24" customHeight="1" x14ac:dyDescent="0.35">
      <c r="B3" s="11"/>
      <c r="C3" s="11" t="s">
        <v>15</v>
      </c>
      <c r="D3" s="11"/>
      <c r="E3" s="11"/>
      <c r="F3" s="11"/>
      <c r="G3" s="11"/>
      <c r="H3" s="233">
        <f>+'Ficha Resumen'!D18</f>
        <v>0</v>
      </c>
      <c r="I3" s="234"/>
      <c r="J3" s="234"/>
      <c r="K3" s="234"/>
      <c r="L3" s="234"/>
      <c r="M3" s="234"/>
      <c r="N3" s="234"/>
      <c r="O3" s="234"/>
      <c r="P3" s="234"/>
      <c r="Q3" s="234"/>
      <c r="R3" s="235"/>
    </row>
    <row r="5" spans="2:19" ht="21" x14ac:dyDescent="0.5">
      <c r="B5" s="36" t="s">
        <v>10</v>
      </c>
      <c r="C5" s="36"/>
      <c r="D5" s="36"/>
      <c r="E5" s="36"/>
      <c r="F5" s="36"/>
      <c r="G5" s="36"/>
      <c r="H5" s="36"/>
      <c r="I5" s="36"/>
      <c r="J5" s="36"/>
      <c r="K5" s="36"/>
      <c r="L5" s="36"/>
      <c r="M5" s="36"/>
      <c r="N5" s="36"/>
      <c r="O5" s="36"/>
      <c r="P5" s="36"/>
      <c r="Q5" s="36"/>
      <c r="R5" s="36"/>
      <c r="S5" s="36"/>
    </row>
    <row r="6" spans="2:19" s="67" customFormat="1" ht="21" x14ac:dyDescent="0.5">
      <c r="C6" s="14"/>
      <c r="D6" s="14"/>
      <c r="E6" s="69"/>
      <c r="F6" s="69"/>
      <c r="G6" s="14" t="s">
        <v>35</v>
      </c>
      <c r="H6" s="14"/>
      <c r="I6" s="14"/>
      <c r="J6" s="69"/>
      <c r="K6" s="69"/>
      <c r="L6" s="69"/>
      <c r="M6" s="69"/>
      <c r="N6" s="69"/>
      <c r="O6" s="69"/>
      <c r="P6" s="69"/>
      <c r="Q6" s="69"/>
      <c r="R6" s="69"/>
      <c r="S6" s="69"/>
    </row>
    <row r="7" spans="2:19" s="67" customFormat="1" ht="12.65" customHeight="1" x14ac:dyDescent="0.5">
      <c r="B7" s="95" t="s">
        <v>185</v>
      </c>
      <c r="C7" s="14"/>
      <c r="D7" s="14"/>
      <c r="E7" s="68"/>
      <c r="F7" s="68"/>
      <c r="G7" s="14"/>
      <c r="H7" s="14"/>
      <c r="I7" s="14"/>
      <c r="J7" s="68"/>
      <c r="K7" s="68"/>
      <c r="L7" s="68"/>
      <c r="M7" s="68"/>
      <c r="N7" s="69"/>
      <c r="O7" s="69"/>
      <c r="P7" s="69"/>
      <c r="Q7" s="69"/>
      <c r="R7" s="69"/>
      <c r="S7" s="69"/>
    </row>
    <row r="8" spans="2:19" ht="31" x14ac:dyDescent="0.35">
      <c r="B8" s="16" t="s">
        <v>187</v>
      </c>
      <c r="C8" s="16" t="s">
        <v>176</v>
      </c>
      <c r="D8" s="16" t="s">
        <v>177</v>
      </c>
      <c r="E8" s="16" t="s">
        <v>241</v>
      </c>
      <c r="F8" s="16" t="s">
        <v>180</v>
      </c>
      <c r="G8" s="16" t="s">
        <v>181</v>
      </c>
      <c r="H8" s="16" t="s">
        <v>182</v>
      </c>
      <c r="I8" s="16" t="s">
        <v>183</v>
      </c>
      <c r="J8" s="16" t="s">
        <v>11</v>
      </c>
      <c r="K8" s="16" t="s">
        <v>184</v>
      </c>
      <c r="L8" s="16" t="s">
        <v>33</v>
      </c>
      <c r="M8" s="16" t="s">
        <v>4</v>
      </c>
      <c r="N8" s="32" t="str">
        <f>+'Propiedad Intelectual'!K8</f>
        <v>Financiado Caja</v>
      </c>
      <c r="O8" s="32" t="str">
        <f>+'Propiedad Intelectual'!L8</f>
        <v>Financiado No Caja</v>
      </c>
      <c r="P8" s="32" t="str">
        <f>+'Propiedad Intelectual'!M8</f>
        <v>Contrapartida Especie</v>
      </c>
      <c r="Q8" s="32" t="str">
        <f>+'Propiedad Intelectual'!N8</f>
        <v>Contrapartida Efectivo</v>
      </c>
      <c r="R8" s="18" t="s">
        <v>6</v>
      </c>
    </row>
    <row r="9" spans="2:19" x14ac:dyDescent="0.35">
      <c r="B9" s="3"/>
      <c r="C9" s="3"/>
      <c r="D9" s="3"/>
      <c r="E9" s="3"/>
      <c r="F9" s="3"/>
      <c r="G9" s="3"/>
      <c r="H9" s="88"/>
      <c r="I9" s="4"/>
      <c r="J9" s="64">
        <f t="shared" ref="J9:J108" si="0">+H9*I9</f>
        <v>0</v>
      </c>
      <c r="K9" s="3"/>
      <c r="L9" s="3"/>
      <c r="M9" s="3"/>
      <c r="N9" s="64">
        <f>+IF(L9=Hoja2!$B$16,J9*(1+IFERROR(VLOOKUP(K9,Hoja2!$B$5:$E$9,2,FALSE),0))^IFERROR(VLOOKUP(K9,Hoja2!$B$5:$E$9,4,FALSE),1),0)</f>
        <v>0</v>
      </c>
      <c r="O9" s="64">
        <f>+IF(L9=Hoja2!$B$17,J9*(1+IFERROR(VLOOKUP(K9,Hoja2!$B$5:$E$9,2,FALSE),0))^IFERROR(VLOOKUP(K9,Hoja2!$B$5:$E$9,4,FALSE),1),0)</f>
        <v>0</v>
      </c>
      <c r="P9" s="64">
        <f>+IF(L9=Hoja2!$B$19,J9*(1+IFERROR(VLOOKUP(K9,Hoja2!$B$5:$E$9,2,FALSE),0))^IFERROR(VLOOKUP(K9,Hoja2!$B$5:$E$9,4,FALSE),1),0)</f>
        <v>0</v>
      </c>
      <c r="Q9" s="64">
        <f>+IF(L9=Hoja2!$B$18,J9*(1+IFERROR(VLOOKUP(K9,Hoja2!$B$5:$E$9,2,FALSE),0))^IFERROR(VLOOKUP(K9,Hoja2!$B$5:$E$9,4,FALSE),1),0)</f>
        <v>0</v>
      </c>
      <c r="R9" s="65">
        <f>+SUM(N9:Q9)</f>
        <v>0</v>
      </c>
    </row>
    <row r="10" spans="2:19" x14ac:dyDescent="0.35">
      <c r="B10" s="3"/>
      <c r="C10" s="3"/>
      <c r="D10" s="3"/>
      <c r="E10" s="3"/>
      <c r="F10" s="3"/>
      <c r="G10" s="3"/>
      <c r="H10" s="3"/>
      <c r="I10" s="4"/>
      <c r="J10" s="64">
        <f t="shared" si="0"/>
        <v>0</v>
      </c>
      <c r="K10" s="3"/>
      <c r="L10" s="3"/>
      <c r="M10" s="3"/>
      <c r="N10" s="64">
        <f>+IF(L10=Hoja2!$B$16,J10*(1+IFERROR(VLOOKUP(K10,Hoja2!$B$5:$E$9,2,FALSE),0))^IFERROR(VLOOKUP(K10,Hoja2!$B$5:$E$9,4,FALSE),1),0)</f>
        <v>0</v>
      </c>
      <c r="O10" s="64">
        <f>+IF(L10=Hoja2!$B$17,J10*(1+IFERROR(VLOOKUP(K10,Hoja2!$B$5:$E$9,2,FALSE),0))^IFERROR(VLOOKUP(K10,Hoja2!$B$5:$E$9,4,FALSE),1),0)</f>
        <v>0</v>
      </c>
      <c r="P10" s="64">
        <f>+IF(L10=Hoja2!$B$19,J10*(1+IFERROR(VLOOKUP(K10,Hoja2!$B$5:$E$9,2,FALSE),0))^IFERROR(VLOOKUP(K10,Hoja2!$B$5:$E$9,4,FALSE),1),0)</f>
        <v>0</v>
      </c>
      <c r="Q10" s="64">
        <f>+IF(L10=Hoja2!$B$18,J10*(1+IFERROR(VLOOKUP(K10,Hoja2!$B$5:$E$9,2,FALSE),0))^IFERROR(VLOOKUP(K10,Hoja2!$B$5:$E$9,4,FALSE),1),0)</f>
        <v>0</v>
      </c>
      <c r="R10" s="65">
        <f t="shared" ref="R10:R73" si="1">+SUM(N10:Q10)</f>
        <v>0</v>
      </c>
    </row>
    <row r="11" spans="2:19" x14ac:dyDescent="0.35">
      <c r="B11" s="3"/>
      <c r="C11" s="3"/>
      <c r="D11" s="3"/>
      <c r="E11" s="3"/>
      <c r="F11" s="3"/>
      <c r="G11" s="3"/>
      <c r="H11" s="3"/>
      <c r="I11" s="4"/>
      <c r="J11" s="64">
        <f t="shared" si="0"/>
        <v>0</v>
      </c>
      <c r="K11" s="3"/>
      <c r="L11" s="3"/>
      <c r="M11" s="3"/>
      <c r="N11" s="64">
        <f>+IF(L11=Hoja2!$B$16,J11*(1+IFERROR(VLOOKUP(K11,Hoja2!$B$5:$E$9,2,FALSE),0))^IFERROR(VLOOKUP(K11,Hoja2!$B$5:$E$9,4,FALSE),1),0)</f>
        <v>0</v>
      </c>
      <c r="O11" s="64">
        <f>+IF(L11=Hoja2!$B$17,J11*(1+IFERROR(VLOOKUP(K11,Hoja2!$B$5:$E$9,2,FALSE),0))^IFERROR(VLOOKUP(K11,Hoja2!$B$5:$E$9,4,FALSE),1),0)</f>
        <v>0</v>
      </c>
      <c r="P11" s="64">
        <f>+IF(L11=Hoja2!$B$19,J11*(1+IFERROR(VLOOKUP(K11,Hoja2!$B$5:$E$9,2,FALSE),0))^IFERROR(VLOOKUP(K11,Hoja2!$B$5:$E$9,4,FALSE),1),0)</f>
        <v>0</v>
      </c>
      <c r="Q11" s="64">
        <f>+IF(L11=Hoja2!$B$18,J11*(1+IFERROR(VLOOKUP(K11,Hoja2!$B$5:$E$9,2,FALSE),0))^IFERROR(VLOOKUP(K11,Hoja2!$B$5:$E$9,4,FALSE),1),0)</f>
        <v>0</v>
      </c>
      <c r="R11" s="65">
        <f t="shared" si="1"/>
        <v>0</v>
      </c>
    </row>
    <row r="12" spans="2:19" x14ac:dyDescent="0.35">
      <c r="B12" s="3"/>
      <c r="C12" s="3"/>
      <c r="D12" s="3"/>
      <c r="E12" s="3"/>
      <c r="F12" s="3"/>
      <c r="G12" s="3"/>
      <c r="H12" s="3"/>
      <c r="I12" s="4"/>
      <c r="J12" s="64">
        <f t="shared" si="0"/>
        <v>0</v>
      </c>
      <c r="K12" s="3"/>
      <c r="L12" s="3"/>
      <c r="M12" s="3"/>
      <c r="N12" s="64">
        <f>+IF(L12=Hoja2!$B$16,J12*(1+IFERROR(VLOOKUP(K12,Hoja2!$B$5:$E$9,2,FALSE),0))^IFERROR(VLOOKUP(K12,Hoja2!$B$5:$E$9,4,FALSE),1),0)</f>
        <v>0</v>
      </c>
      <c r="O12" s="64">
        <f>+IF(L12=Hoja2!$B$17,J12*(1+IFERROR(VLOOKUP(K12,Hoja2!$B$5:$E$9,2,FALSE),0))^IFERROR(VLOOKUP(K12,Hoja2!$B$5:$E$9,4,FALSE),1),0)</f>
        <v>0</v>
      </c>
      <c r="P12" s="64">
        <f>+IF(L12=Hoja2!$B$19,J12*(1+IFERROR(VLOOKUP(K12,Hoja2!$B$5:$E$9,2,FALSE),0))^IFERROR(VLOOKUP(K12,Hoja2!$B$5:$E$9,4,FALSE),1),0)</f>
        <v>0</v>
      </c>
      <c r="Q12" s="64">
        <f>+IF(L12=Hoja2!$B$18,J12*(1+IFERROR(VLOOKUP(K12,Hoja2!$B$5:$E$9,2,FALSE),0))^IFERROR(VLOOKUP(K12,Hoja2!$B$5:$E$9,4,FALSE),1),0)</f>
        <v>0</v>
      </c>
      <c r="R12" s="65">
        <f t="shared" si="1"/>
        <v>0</v>
      </c>
    </row>
    <row r="13" spans="2:19" x14ac:dyDescent="0.35">
      <c r="B13" s="3"/>
      <c r="C13" s="3"/>
      <c r="D13" s="3"/>
      <c r="E13" s="3"/>
      <c r="F13" s="3"/>
      <c r="G13" s="3"/>
      <c r="H13" s="3"/>
      <c r="I13" s="4"/>
      <c r="J13" s="64">
        <f t="shared" si="0"/>
        <v>0</v>
      </c>
      <c r="K13" s="3"/>
      <c r="L13" s="3"/>
      <c r="M13" s="3"/>
      <c r="N13" s="64">
        <f>+IF(L13=Hoja2!$B$16,J13*(1+IFERROR(VLOOKUP(K13,Hoja2!$B$5:$E$9,2,FALSE),0))^IFERROR(VLOOKUP(K13,Hoja2!$B$5:$E$9,4,FALSE),1),0)</f>
        <v>0</v>
      </c>
      <c r="O13" s="64">
        <f>+IF(L13=Hoja2!$B$17,J13*(1+IFERROR(VLOOKUP(K13,Hoja2!$B$5:$E$9,2,FALSE),0))^IFERROR(VLOOKUP(K13,Hoja2!$B$5:$E$9,4,FALSE),1),0)</f>
        <v>0</v>
      </c>
      <c r="P13" s="64">
        <f>+IF(L13=Hoja2!$B$19,J13*(1+IFERROR(VLOOKUP(K13,Hoja2!$B$5:$E$9,2,FALSE),0))^IFERROR(VLOOKUP(K13,Hoja2!$B$5:$E$9,4,FALSE),1),0)</f>
        <v>0</v>
      </c>
      <c r="Q13" s="64">
        <f>+IF(L13=Hoja2!$B$18,J13*(1+IFERROR(VLOOKUP(K13,Hoja2!$B$5:$E$9,2,FALSE),0))^IFERROR(VLOOKUP(K13,Hoja2!$B$5:$E$9,4,FALSE),1),0)</f>
        <v>0</v>
      </c>
      <c r="R13" s="65">
        <f t="shared" si="1"/>
        <v>0</v>
      </c>
    </row>
    <row r="14" spans="2:19" x14ac:dyDescent="0.35">
      <c r="B14" s="3"/>
      <c r="C14" s="3"/>
      <c r="D14" s="3"/>
      <c r="E14" s="3"/>
      <c r="F14" s="3"/>
      <c r="G14" s="3"/>
      <c r="H14" s="3"/>
      <c r="I14" s="4"/>
      <c r="J14" s="64">
        <f t="shared" si="0"/>
        <v>0</v>
      </c>
      <c r="K14" s="3"/>
      <c r="L14" s="3"/>
      <c r="M14" s="3"/>
      <c r="N14" s="64">
        <f>+IF(L14=Hoja2!$B$16,J14*(1+IFERROR(VLOOKUP(K14,Hoja2!$B$5:$E$9,2,FALSE),0))^IFERROR(VLOOKUP(K14,Hoja2!$B$5:$E$9,4,FALSE),1),0)</f>
        <v>0</v>
      </c>
      <c r="O14" s="64">
        <f>+IF(L14=Hoja2!$B$17,J14*(1+IFERROR(VLOOKUP(K14,Hoja2!$B$5:$E$9,2,FALSE),0))^IFERROR(VLOOKUP(K14,Hoja2!$B$5:$E$9,4,FALSE),1),0)</f>
        <v>0</v>
      </c>
      <c r="P14" s="64">
        <f>+IF(L14=Hoja2!$B$19,J14*(1+IFERROR(VLOOKUP(K14,Hoja2!$B$5:$E$9,2,FALSE),0))^IFERROR(VLOOKUP(K14,Hoja2!$B$5:$E$9,4,FALSE),1),0)</f>
        <v>0</v>
      </c>
      <c r="Q14" s="64">
        <f>+IF(L14=Hoja2!$B$18,J14*(1+IFERROR(VLOOKUP(K14,Hoja2!$B$5:$E$9,2,FALSE),0))^IFERROR(VLOOKUP(K14,Hoja2!$B$5:$E$9,4,FALSE),1),0)</f>
        <v>0</v>
      </c>
      <c r="R14" s="65">
        <f t="shared" si="1"/>
        <v>0</v>
      </c>
    </row>
    <row r="15" spans="2:19" x14ac:dyDescent="0.35">
      <c r="B15" s="3"/>
      <c r="C15" s="3"/>
      <c r="D15" s="3"/>
      <c r="E15" s="3"/>
      <c r="F15" s="3"/>
      <c r="G15" s="3"/>
      <c r="H15" s="3"/>
      <c r="I15" s="4"/>
      <c r="J15" s="64">
        <f t="shared" si="0"/>
        <v>0</v>
      </c>
      <c r="K15" s="3"/>
      <c r="L15" s="3"/>
      <c r="M15" s="3"/>
      <c r="N15" s="64">
        <f>+IF(L15=Hoja2!$B$16,J15*(1+IFERROR(VLOOKUP(K15,Hoja2!$B$5:$E$9,2,FALSE),0))^IFERROR(VLOOKUP(K15,Hoja2!$B$5:$E$9,4,FALSE),1),0)</f>
        <v>0</v>
      </c>
      <c r="O15" s="64">
        <f>+IF(L15=Hoja2!$B$17,J15*(1+IFERROR(VLOOKUP(K15,Hoja2!$B$5:$E$9,2,FALSE),0))^IFERROR(VLOOKUP(K15,Hoja2!$B$5:$E$9,4,FALSE),1),0)</f>
        <v>0</v>
      </c>
      <c r="P15" s="64">
        <f>+IF(L15=Hoja2!$B$19,J15*(1+IFERROR(VLOOKUP(K15,Hoja2!$B$5:$E$9,2,FALSE),0))^IFERROR(VLOOKUP(K15,Hoja2!$B$5:$E$9,4,FALSE),1),0)</f>
        <v>0</v>
      </c>
      <c r="Q15" s="64">
        <f>+IF(L15=Hoja2!$B$18,J15*(1+IFERROR(VLOOKUP(K15,Hoja2!$B$5:$E$9,2,FALSE),0))^IFERROR(VLOOKUP(K15,Hoja2!$B$5:$E$9,4,FALSE),1),0)</f>
        <v>0</v>
      </c>
      <c r="R15" s="65">
        <f t="shared" si="1"/>
        <v>0</v>
      </c>
    </row>
    <row r="16" spans="2:19" x14ac:dyDescent="0.35">
      <c r="B16" s="3"/>
      <c r="C16" s="3"/>
      <c r="D16" s="3"/>
      <c r="E16" s="3"/>
      <c r="F16" s="3"/>
      <c r="G16" s="3"/>
      <c r="H16" s="3"/>
      <c r="I16" s="4"/>
      <c r="J16" s="64">
        <f t="shared" si="0"/>
        <v>0</v>
      </c>
      <c r="K16" s="3"/>
      <c r="L16" s="3"/>
      <c r="M16" s="3"/>
      <c r="N16" s="64">
        <f>+IF(L16=Hoja2!$B$16,J16*(1+IFERROR(VLOOKUP(K16,Hoja2!$B$5:$E$9,2,FALSE),0))^IFERROR(VLOOKUP(K16,Hoja2!$B$5:$E$9,4,FALSE),1),0)</f>
        <v>0</v>
      </c>
      <c r="O16" s="64">
        <f>+IF(L16=Hoja2!$B$17,J16*(1+IFERROR(VLOOKUP(K16,Hoja2!$B$5:$E$9,2,FALSE),0))^IFERROR(VLOOKUP(K16,Hoja2!$B$5:$E$9,4,FALSE),1),0)</f>
        <v>0</v>
      </c>
      <c r="P16" s="64">
        <f>+IF(L16=Hoja2!$B$19,J16*(1+IFERROR(VLOOKUP(K16,Hoja2!$B$5:$E$9,2,FALSE),0))^IFERROR(VLOOKUP(K16,Hoja2!$B$5:$E$9,4,FALSE),1),0)</f>
        <v>0</v>
      </c>
      <c r="Q16" s="64">
        <f>+IF(L16=Hoja2!$B$18,J16*(1+IFERROR(VLOOKUP(K16,Hoja2!$B$5:$E$9,2,FALSE),0))^IFERROR(VLOOKUP(K16,Hoja2!$B$5:$E$9,4,FALSE),1),0)</f>
        <v>0</v>
      </c>
      <c r="R16" s="65">
        <f t="shared" si="1"/>
        <v>0</v>
      </c>
    </row>
    <row r="17" spans="2:18" x14ac:dyDescent="0.35">
      <c r="B17" s="3"/>
      <c r="C17" s="3"/>
      <c r="D17" s="3"/>
      <c r="E17" s="3"/>
      <c r="F17" s="3"/>
      <c r="G17" s="3"/>
      <c r="H17" s="3"/>
      <c r="I17" s="4"/>
      <c r="J17" s="64">
        <f t="shared" si="0"/>
        <v>0</v>
      </c>
      <c r="K17" s="3"/>
      <c r="L17" s="3"/>
      <c r="M17" s="3"/>
      <c r="N17" s="64">
        <f>+IF(L17=Hoja2!$B$16,J17*(1+IFERROR(VLOOKUP(K17,Hoja2!$B$5:$E$9,2,FALSE),0))^IFERROR(VLOOKUP(K17,Hoja2!$B$5:$E$9,4,FALSE),1),0)</f>
        <v>0</v>
      </c>
      <c r="O17" s="64">
        <f>+IF(L17=Hoja2!$B$17,J17*(1+IFERROR(VLOOKUP(K17,Hoja2!$B$5:$E$9,2,FALSE),0))^IFERROR(VLOOKUP(K17,Hoja2!$B$5:$E$9,4,FALSE),1),0)</f>
        <v>0</v>
      </c>
      <c r="P17" s="64">
        <f>+IF(L17=Hoja2!$B$19,J17*(1+IFERROR(VLOOKUP(K17,Hoja2!$B$5:$E$9,2,FALSE),0))^IFERROR(VLOOKUP(K17,Hoja2!$B$5:$E$9,4,FALSE),1),0)</f>
        <v>0</v>
      </c>
      <c r="Q17" s="64">
        <f>+IF(L17=Hoja2!$B$18,J17*(1+IFERROR(VLOOKUP(K17,Hoja2!$B$5:$E$9,2,FALSE),0))^IFERROR(VLOOKUP(K17,Hoja2!$B$5:$E$9,4,FALSE),1),0)</f>
        <v>0</v>
      </c>
      <c r="R17" s="65">
        <f t="shared" si="1"/>
        <v>0</v>
      </c>
    </row>
    <row r="18" spans="2:18" x14ac:dyDescent="0.35">
      <c r="B18" s="3"/>
      <c r="C18" s="3"/>
      <c r="D18" s="3"/>
      <c r="E18" s="3"/>
      <c r="F18" s="3"/>
      <c r="G18" s="3"/>
      <c r="H18" s="3"/>
      <c r="I18" s="4"/>
      <c r="J18" s="64">
        <f t="shared" si="0"/>
        <v>0</v>
      </c>
      <c r="K18" s="3"/>
      <c r="L18" s="3"/>
      <c r="M18" s="3"/>
      <c r="N18" s="64">
        <f>+IF(L18=Hoja2!$B$16,J18*(1+IFERROR(VLOOKUP(K18,Hoja2!$B$5:$E$9,2,FALSE),0))^IFERROR(VLOOKUP(K18,Hoja2!$B$5:$E$9,4,FALSE),1),0)</f>
        <v>0</v>
      </c>
      <c r="O18" s="64">
        <f>+IF(L18=Hoja2!$B$17,J18*(1+IFERROR(VLOOKUP(K18,Hoja2!$B$5:$E$9,2,FALSE),0))^IFERROR(VLOOKUP(K18,Hoja2!$B$5:$E$9,4,FALSE),1),0)</f>
        <v>0</v>
      </c>
      <c r="P18" s="64">
        <f>+IF(L18=Hoja2!$B$19,J18*(1+IFERROR(VLOOKUP(K18,Hoja2!$B$5:$E$9,2,FALSE),0))^IFERROR(VLOOKUP(K18,Hoja2!$B$5:$E$9,4,FALSE),1),0)</f>
        <v>0</v>
      </c>
      <c r="Q18" s="64">
        <f>+IF(L18=Hoja2!$B$18,J18*(1+IFERROR(VLOOKUP(K18,Hoja2!$B$5:$E$9,2,FALSE),0))^IFERROR(VLOOKUP(K18,Hoja2!$B$5:$E$9,4,FALSE),1),0)</f>
        <v>0</v>
      </c>
      <c r="R18" s="65">
        <f t="shared" si="1"/>
        <v>0</v>
      </c>
    </row>
    <row r="19" spans="2:18" x14ac:dyDescent="0.35">
      <c r="B19" s="3"/>
      <c r="C19" s="3"/>
      <c r="D19" s="3"/>
      <c r="E19" s="3"/>
      <c r="F19" s="3"/>
      <c r="G19" s="3"/>
      <c r="H19" s="3"/>
      <c r="I19" s="4"/>
      <c r="J19" s="64">
        <f t="shared" si="0"/>
        <v>0</v>
      </c>
      <c r="K19" s="3"/>
      <c r="L19" s="3"/>
      <c r="M19" s="3"/>
      <c r="N19" s="64">
        <f>+IF(L19=Hoja2!$B$16,J19*(1+IFERROR(VLOOKUP(K19,Hoja2!$B$5:$E$9,2,FALSE),0))^IFERROR(VLOOKUP(K19,Hoja2!$B$5:$E$9,4,FALSE),1),0)</f>
        <v>0</v>
      </c>
      <c r="O19" s="64">
        <f>+IF(L19=Hoja2!$B$17,J19*(1+IFERROR(VLOOKUP(K19,Hoja2!$B$5:$E$9,2,FALSE),0))^IFERROR(VLOOKUP(K19,Hoja2!$B$5:$E$9,4,FALSE),1),0)</f>
        <v>0</v>
      </c>
      <c r="P19" s="64">
        <f>+IF(L19=Hoja2!$B$19,J19*(1+IFERROR(VLOOKUP(K19,Hoja2!$B$5:$E$9,2,FALSE),0))^IFERROR(VLOOKUP(K19,Hoja2!$B$5:$E$9,4,FALSE),1),0)</f>
        <v>0</v>
      </c>
      <c r="Q19" s="64">
        <f>+IF(L19=Hoja2!$B$18,J19*(1+IFERROR(VLOOKUP(K19,Hoja2!$B$5:$E$9,2,FALSE),0))^IFERROR(VLOOKUP(K19,Hoja2!$B$5:$E$9,4,FALSE),1),0)</f>
        <v>0</v>
      </c>
      <c r="R19" s="65">
        <f t="shared" si="1"/>
        <v>0</v>
      </c>
    </row>
    <row r="20" spans="2:18" x14ac:dyDescent="0.35">
      <c r="B20" s="3"/>
      <c r="C20" s="3"/>
      <c r="D20" s="3"/>
      <c r="E20" s="3"/>
      <c r="F20" s="3"/>
      <c r="G20" s="3"/>
      <c r="H20" s="3"/>
      <c r="I20" s="4"/>
      <c r="J20" s="64">
        <f t="shared" si="0"/>
        <v>0</v>
      </c>
      <c r="K20" s="3"/>
      <c r="L20" s="3"/>
      <c r="M20" s="3"/>
      <c r="N20" s="64">
        <f>+IF(L20=Hoja2!$B$16,J20*(1+IFERROR(VLOOKUP(K20,Hoja2!$B$5:$E$9,2,FALSE),0))^IFERROR(VLOOKUP(K20,Hoja2!$B$5:$E$9,4,FALSE),1),0)</f>
        <v>0</v>
      </c>
      <c r="O20" s="64">
        <f>+IF(L20=Hoja2!$B$17,J20*(1+IFERROR(VLOOKUP(K20,Hoja2!$B$5:$E$9,2,FALSE),0))^IFERROR(VLOOKUP(K20,Hoja2!$B$5:$E$9,4,FALSE),1),0)</f>
        <v>0</v>
      </c>
      <c r="P20" s="64">
        <f>+IF(L20=Hoja2!$B$19,J20*(1+IFERROR(VLOOKUP(K20,Hoja2!$B$5:$E$9,2,FALSE),0))^IFERROR(VLOOKUP(K20,Hoja2!$B$5:$E$9,4,FALSE),1),0)</f>
        <v>0</v>
      </c>
      <c r="Q20" s="64">
        <f>+IF(L20=Hoja2!$B$18,J20*(1+IFERROR(VLOOKUP(K20,Hoja2!$B$5:$E$9,2,FALSE),0))^IFERROR(VLOOKUP(K20,Hoja2!$B$5:$E$9,4,FALSE),1),0)</f>
        <v>0</v>
      </c>
      <c r="R20" s="65">
        <f t="shared" si="1"/>
        <v>0</v>
      </c>
    </row>
    <row r="21" spans="2:18" x14ac:dyDescent="0.35">
      <c r="B21" s="3"/>
      <c r="C21" s="3"/>
      <c r="D21" s="3"/>
      <c r="E21" s="3"/>
      <c r="F21" s="3"/>
      <c r="G21" s="3"/>
      <c r="H21" s="3"/>
      <c r="I21" s="4"/>
      <c r="J21" s="64">
        <f t="shared" si="0"/>
        <v>0</v>
      </c>
      <c r="K21" s="3"/>
      <c r="L21" s="3"/>
      <c r="M21" s="3"/>
      <c r="N21" s="64">
        <f>+IF(L21=Hoja2!$B$16,J21*(1+IFERROR(VLOOKUP(K21,Hoja2!$B$5:$E$9,2,FALSE),0))^IFERROR(VLOOKUP(K21,Hoja2!$B$5:$E$9,4,FALSE),1),0)</f>
        <v>0</v>
      </c>
      <c r="O21" s="64">
        <f>+IF(L21=Hoja2!$B$17,J21*(1+IFERROR(VLOOKUP(K21,Hoja2!$B$5:$E$9,2,FALSE),0))^IFERROR(VLOOKUP(K21,Hoja2!$B$5:$E$9,4,FALSE),1),0)</f>
        <v>0</v>
      </c>
      <c r="P21" s="64">
        <f>+IF(L21=Hoja2!$B$19,J21*(1+IFERROR(VLOOKUP(K21,Hoja2!$B$5:$E$9,2,FALSE),0))^IFERROR(VLOOKUP(K21,Hoja2!$B$5:$E$9,4,FALSE),1),0)</f>
        <v>0</v>
      </c>
      <c r="Q21" s="64">
        <f>+IF(L21=Hoja2!$B$18,J21*(1+IFERROR(VLOOKUP(K21,Hoja2!$B$5:$E$9,2,FALSE),0))^IFERROR(VLOOKUP(K21,Hoja2!$B$5:$E$9,4,FALSE),1),0)</f>
        <v>0</v>
      </c>
      <c r="R21" s="65">
        <f t="shared" si="1"/>
        <v>0</v>
      </c>
    </row>
    <row r="22" spans="2:18" x14ac:dyDescent="0.35">
      <c r="B22" s="3"/>
      <c r="C22" s="3"/>
      <c r="D22" s="3"/>
      <c r="E22" s="3"/>
      <c r="F22" s="3"/>
      <c r="G22" s="3"/>
      <c r="H22" s="3"/>
      <c r="I22" s="4"/>
      <c r="J22" s="64">
        <f t="shared" si="0"/>
        <v>0</v>
      </c>
      <c r="K22" s="3"/>
      <c r="L22" s="3"/>
      <c r="M22" s="3"/>
      <c r="N22" s="64">
        <f>+IF(L22=Hoja2!$B$16,J22*(1+IFERROR(VLOOKUP(K22,Hoja2!$B$5:$E$9,2,FALSE),0))^IFERROR(VLOOKUP(K22,Hoja2!$B$5:$E$9,4,FALSE),1),0)</f>
        <v>0</v>
      </c>
      <c r="O22" s="64">
        <f>+IF(L22=Hoja2!$B$17,J22*(1+IFERROR(VLOOKUP(K22,Hoja2!$B$5:$E$9,2,FALSE),0))^IFERROR(VLOOKUP(K22,Hoja2!$B$5:$E$9,4,FALSE),1),0)</f>
        <v>0</v>
      </c>
      <c r="P22" s="64">
        <f>+IF(L22=Hoja2!$B$19,J22*(1+IFERROR(VLOOKUP(K22,Hoja2!$B$5:$E$9,2,FALSE),0))^IFERROR(VLOOKUP(K22,Hoja2!$B$5:$E$9,4,FALSE),1),0)</f>
        <v>0</v>
      </c>
      <c r="Q22" s="64">
        <f>+IF(L22=Hoja2!$B$18,J22*(1+IFERROR(VLOOKUP(K22,Hoja2!$B$5:$E$9,2,FALSE),0))^IFERROR(VLOOKUP(K22,Hoja2!$B$5:$E$9,4,FALSE),1),0)</f>
        <v>0</v>
      </c>
      <c r="R22" s="65">
        <f t="shared" si="1"/>
        <v>0</v>
      </c>
    </row>
    <row r="23" spans="2:18" x14ac:dyDescent="0.35">
      <c r="B23" s="3"/>
      <c r="C23" s="3"/>
      <c r="D23" s="3"/>
      <c r="E23" s="3"/>
      <c r="F23" s="3"/>
      <c r="G23" s="3"/>
      <c r="H23" s="3"/>
      <c r="I23" s="4"/>
      <c r="J23" s="64">
        <f t="shared" si="0"/>
        <v>0</v>
      </c>
      <c r="K23" s="3"/>
      <c r="L23" s="3"/>
      <c r="M23" s="3"/>
      <c r="N23" s="64">
        <f>+IF(L23=Hoja2!$B$16,J23*(1+IFERROR(VLOOKUP(K23,Hoja2!$B$5:$E$9,2,FALSE),0))^IFERROR(VLOOKUP(K23,Hoja2!$B$5:$E$9,4,FALSE),1),0)</f>
        <v>0</v>
      </c>
      <c r="O23" s="64">
        <f>+IF(L23=Hoja2!$B$17,J23*(1+IFERROR(VLOOKUP(K23,Hoja2!$B$5:$E$9,2,FALSE),0))^IFERROR(VLOOKUP(K23,Hoja2!$B$5:$E$9,4,FALSE),1),0)</f>
        <v>0</v>
      </c>
      <c r="P23" s="64">
        <f>+IF(L23=Hoja2!$B$19,J23*(1+IFERROR(VLOOKUP(K23,Hoja2!$B$5:$E$9,2,FALSE),0))^IFERROR(VLOOKUP(K23,Hoja2!$B$5:$E$9,4,FALSE),1),0)</f>
        <v>0</v>
      </c>
      <c r="Q23" s="64">
        <f>+IF(L23=Hoja2!$B$18,J23*(1+IFERROR(VLOOKUP(K23,Hoja2!$B$5:$E$9,2,FALSE),0))^IFERROR(VLOOKUP(K23,Hoja2!$B$5:$E$9,4,FALSE),1),0)</f>
        <v>0</v>
      </c>
      <c r="R23" s="65">
        <f t="shared" si="1"/>
        <v>0</v>
      </c>
    </row>
    <row r="24" spans="2:18" x14ac:dyDescent="0.35">
      <c r="B24" s="3"/>
      <c r="C24" s="3"/>
      <c r="D24" s="3"/>
      <c r="E24" s="3"/>
      <c r="F24" s="3"/>
      <c r="G24" s="3"/>
      <c r="H24" s="3"/>
      <c r="I24" s="4"/>
      <c r="J24" s="64">
        <f t="shared" si="0"/>
        <v>0</v>
      </c>
      <c r="K24" s="3"/>
      <c r="L24" s="3"/>
      <c r="M24" s="3"/>
      <c r="N24" s="64">
        <f>+IF(L24=Hoja2!$B$16,J24*(1+IFERROR(VLOOKUP(K24,Hoja2!$B$5:$E$9,2,FALSE),0))^IFERROR(VLOOKUP(K24,Hoja2!$B$5:$E$9,4,FALSE),1),0)</f>
        <v>0</v>
      </c>
      <c r="O24" s="64">
        <f>+IF(L24=Hoja2!$B$17,J24*(1+IFERROR(VLOOKUP(K24,Hoja2!$B$5:$E$9,2,FALSE),0))^IFERROR(VLOOKUP(K24,Hoja2!$B$5:$E$9,4,FALSE),1),0)</f>
        <v>0</v>
      </c>
      <c r="P24" s="64">
        <f>+IF(L24=Hoja2!$B$19,J24*(1+IFERROR(VLOOKUP(K24,Hoja2!$B$5:$E$9,2,FALSE),0))^IFERROR(VLOOKUP(K24,Hoja2!$B$5:$E$9,4,FALSE),1),0)</f>
        <v>0</v>
      </c>
      <c r="Q24" s="64">
        <f>+IF(L24=Hoja2!$B$18,J24*(1+IFERROR(VLOOKUP(K24,Hoja2!$B$5:$E$9,2,FALSE),0))^IFERROR(VLOOKUP(K24,Hoja2!$B$5:$E$9,4,FALSE),1),0)</f>
        <v>0</v>
      </c>
      <c r="R24" s="65">
        <f t="shared" si="1"/>
        <v>0</v>
      </c>
    </row>
    <row r="25" spans="2:18" x14ac:dyDescent="0.35">
      <c r="B25" s="3"/>
      <c r="C25" s="3"/>
      <c r="D25" s="3"/>
      <c r="E25" s="3"/>
      <c r="F25" s="3"/>
      <c r="G25" s="3"/>
      <c r="H25" s="3"/>
      <c r="I25" s="4"/>
      <c r="J25" s="64">
        <f t="shared" si="0"/>
        <v>0</v>
      </c>
      <c r="K25" s="3"/>
      <c r="L25" s="3"/>
      <c r="M25" s="3"/>
      <c r="N25" s="64">
        <f>+IF(L25=Hoja2!$B$16,J25*(1+IFERROR(VLOOKUP(K25,Hoja2!$B$5:$E$9,2,FALSE),0))^IFERROR(VLOOKUP(K25,Hoja2!$B$5:$E$9,4,FALSE),1),0)</f>
        <v>0</v>
      </c>
      <c r="O25" s="64">
        <f>+IF(L25=Hoja2!$B$17,J25*(1+IFERROR(VLOOKUP(K25,Hoja2!$B$5:$E$9,2,FALSE),0))^IFERROR(VLOOKUP(K25,Hoja2!$B$5:$E$9,4,FALSE),1),0)</f>
        <v>0</v>
      </c>
      <c r="P25" s="64">
        <f>+IF(L25=Hoja2!$B$19,J25*(1+IFERROR(VLOOKUP(K25,Hoja2!$B$5:$E$9,2,FALSE),0))^IFERROR(VLOOKUP(K25,Hoja2!$B$5:$E$9,4,FALSE),1),0)</f>
        <v>0</v>
      </c>
      <c r="Q25" s="64">
        <f>+IF(L25=Hoja2!$B$18,J25*(1+IFERROR(VLOOKUP(K25,Hoja2!$B$5:$E$9,2,FALSE),0))^IFERROR(VLOOKUP(K25,Hoja2!$B$5:$E$9,4,FALSE),1),0)</f>
        <v>0</v>
      </c>
      <c r="R25" s="65">
        <f t="shared" si="1"/>
        <v>0</v>
      </c>
    </row>
    <row r="26" spans="2:18" x14ac:dyDescent="0.35">
      <c r="B26" s="3"/>
      <c r="C26" s="3"/>
      <c r="D26" s="3"/>
      <c r="E26" s="3"/>
      <c r="F26" s="3"/>
      <c r="G26" s="3"/>
      <c r="H26" s="3"/>
      <c r="I26" s="4"/>
      <c r="J26" s="64">
        <f t="shared" si="0"/>
        <v>0</v>
      </c>
      <c r="K26" s="3"/>
      <c r="L26" s="3"/>
      <c r="M26" s="3"/>
      <c r="N26" s="64">
        <f>+IF(L26=Hoja2!$B$16,J26*(1+IFERROR(VLOOKUP(K26,Hoja2!$B$5:$E$9,2,FALSE),0))^IFERROR(VLOOKUP(K26,Hoja2!$B$5:$E$9,4,FALSE),1),0)</f>
        <v>0</v>
      </c>
      <c r="O26" s="64">
        <f>+IF(L26=Hoja2!$B$17,J26*(1+IFERROR(VLOOKUP(K26,Hoja2!$B$5:$E$9,2,FALSE),0))^IFERROR(VLOOKUP(K26,Hoja2!$B$5:$E$9,4,FALSE),1),0)</f>
        <v>0</v>
      </c>
      <c r="P26" s="64">
        <f>+IF(L26=Hoja2!$B$19,J26*(1+IFERROR(VLOOKUP(K26,Hoja2!$B$5:$E$9,2,FALSE),0))^IFERROR(VLOOKUP(K26,Hoja2!$B$5:$E$9,4,FALSE),1),0)</f>
        <v>0</v>
      </c>
      <c r="Q26" s="64">
        <f>+IF(L26=Hoja2!$B$18,J26*(1+IFERROR(VLOOKUP(K26,Hoja2!$B$5:$E$9,2,FALSE),0))^IFERROR(VLOOKUP(K26,Hoja2!$B$5:$E$9,4,FALSE),1),0)</f>
        <v>0</v>
      </c>
      <c r="R26" s="65">
        <f t="shared" si="1"/>
        <v>0</v>
      </c>
    </row>
    <row r="27" spans="2:18" x14ac:dyDescent="0.35">
      <c r="B27" s="3"/>
      <c r="C27" s="3"/>
      <c r="D27" s="3"/>
      <c r="E27" s="3"/>
      <c r="F27" s="3"/>
      <c r="G27" s="3"/>
      <c r="H27" s="3"/>
      <c r="I27" s="4"/>
      <c r="J27" s="64">
        <f t="shared" si="0"/>
        <v>0</v>
      </c>
      <c r="K27" s="3"/>
      <c r="L27" s="3"/>
      <c r="M27" s="3"/>
      <c r="N27" s="64">
        <f>+IF(L27=Hoja2!$B$16,J27*(1+IFERROR(VLOOKUP(K27,Hoja2!$B$5:$E$9,2,FALSE),0))^IFERROR(VLOOKUP(K27,Hoja2!$B$5:$E$9,4,FALSE),1),0)</f>
        <v>0</v>
      </c>
      <c r="O27" s="64">
        <f>+IF(L27=Hoja2!$B$17,J27*(1+IFERROR(VLOOKUP(K27,Hoja2!$B$5:$E$9,2,FALSE),0))^IFERROR(VLOOKUP(K27,Hoja2!$B$5:$E$9,4,FALSE),1),0)</f>
        <v>0</v>
      </c>
      <c r="P27" s="64">
        <f>+IF(L27=Hoja2!$B$19,J27*(1+IFERROR(VLOOKUP(K27,Hoja2!$B$5:$E$9,2,FALSE),0))^IFERROR(VLOOKUP(K27,Hoja2!$B$5:$E$9,4,FALSE),1),0)</f>
        <v>0</v>
      </c>
      <c r="Q27" s="64">
        <f>+IF(L27=Hoja2!$B$18,J27*(1+IFERROR(VLOOKUP(K27,Hoja2!$B$5:$E$9,2,FALSE),0))^IFERROR(VLOOKUP(K27,Hoja2!$B$5:$E$9,4,FALSE),1),0)</f>
        <v>0</v>
      </c>
      <c r="R27" s="65">
        <f t="shared" si="1"/>
        <v>0</v>
      </c>
    </row>
    <row r="28" spans="2:18" x14ac:dyDescent="0.35">
      <c r="B28" s="3"/>
      <c r="C28" s="3"/>
      <c r="D28" s="3"/>
      <c r="E28" s="3"/>
      <c r="F28" s="3"/>
      <c r="G28" s="3"/>
      <c r="H28" s="3"/>
      <c r="I28" s="4"/>
      <c r="J28" s="64">
        <f t="shared" si="0"/>
        <v>0</v>
      </c>
      <c r="K28" s="3"/>
      <c r="L28" s="3"/>
      <c r="M28" s="3"/>
      <c r="N28" s="64">
        <f>+IF(L28=Hoja2!$B$16,J28*(1+IFERROR(VLOOKUP(K28,Hoja2!$B$5:$E$9,2,FALSE),0))^IFERROR(VLOOKUP(K28,Hoja2!$B$5:$E$9,4,FALSE),1),0)</f>
        <v>0</v>
      </c>
      <c r="O28" s="64">
        <f>+IF(L28=Hoja2!$B$17,J28*(1+IFERROR(VLOOKUP(K28,Hoja2!$B$5:$E$9,2,FALSE),0))^IFERROR(VLOOKUP(K28,Hoja2!$B$5:$E$9,4,FALSE),1),0)</f>
        <v>0</v>
      </c>
      <c r="P28" s="64">
        <f>+IF(L28=Hoja2!$B$19,J28*(1+IFERROR(VLOOKUP(K28,Hoja2!$B$5:$E$9,2,FALSE),0))^IFERROR(VLOOKUP(K28,Hoja2!$B$5:$E$9,4,FALSE),1),0)</f>
        <v>0</v>
      </c>
      <c r="Q28" s="64">
        <f>+IF(L28=Hoja2!$B$18,J28*(1+IFERROR(VLOOKUP(K28,Hoja2!$B$5:$E$9,2,FALSE),0))^IFERROR(VLOOKUP(K28,Hoja2!$B$5:$E$9,4,FALSE),1),0)</f>
        <v>0</v>
      </c>
      <c r="R28" s="65">
        <f t="shared" si="1"/>
        <v>0</v>
      </c>
    </row>
    <row r="29" spans="2:18" x14ac:dyDescent="0.35">
      <c r="B29" s="3"/>
      <c r="C29" s="3"/>
      <c r="D29" s="3"/>
      <c r="E29" s="3"/>
      <c r="F29" s="3"/>
      <c r="G29" s="3"/>
      <c r="H29" s="3"/>
      <c r="I29" s="4"/>
      <c r="J29" s="64">
        <f t="shared" si="0"/>
        <v>0</v>
      </c>
      <c r="K29" s="3"/>
      <c r="L29" s="3"/>
      <c r="M29" s="3"/>
      <c r="N29" s="64">
        <f>+IF(L29=Hoja2!$B$16,J29*(1+IFERROR(VLOOKUP(K29,Hoja2!$B$5:$E$9,2,FALSE),0))^IFERROR(VLOOKUP(K29,Hoja2!$B$5:$E$9,4,FALSE),1),0)</f>
        <v>0</v>
      </c>
      <c r="O29" s="64">
        <f>+IF(L29=Hoja2!$B$17,J29*(1+IFERROR(VLOOKUP(K29,Hoja2!$B$5:$E$9,2,FALSE),0))^IFERROR(VLOOKUP(K29,Hoja2!$B$5:$E$9,4,FALSE),1),0)</f>
        <v>0</v>
      </c>
      <c r="P29" s="64">
        <f>+IF(L29=Hoja2!$B$19,J29*(1+IFERROR(VLOOKUP(K29,Hoja2!$B$5:$E$9,2,FALSE),0))^IFERROR(VLOOKUP(K29,Hoja2!$B$5:$E$9,4,FALSE),1),0)</f>
        <v>0</v>
      </c>
      <c r="Q29" s="64">
        <f>+IF(L29=Hoja2!$B$18,J29*(1+IFERROR(VLOOKUP(K29,Hoja2!$B$5:$E$9,2,FALSE),0))^IFERROR(VLOOKUP(K29,Hoja2!$B$5:$E$9,4,FALSE),1),0)</f>
        <v>0</v>
      </c>
      <c r="R29" s="65">
        <f t="shared" si="1"/>
        <v>0</v>
      </c>
    </row>
    <row r="30" spans="2:18" x14ac:dyDescent="0.35">
      <c r="B30" s="3"/>
      <c r="C30" s="3"/>
      <c r="D30" s="3"/>
      <c r="E30" s="3"/>
      <c r="F30" s="3"/>
      <c r="G30" s="3"/>
      <c r="H30" s="3"/>
      <c r="I30" s="4"/>
      <c r="J30" s="64">
        <f t="shared" si="0"/>
        <v>0</v>
      </c>
      <c r="K30" s="3"/>
      <c r="L30" s="3"/>
      <c r="M30" s="3"/>
      <c r="N30" s="64">
        <f>+IF(L30=Hoja2!$B$16,J30*(1+IFERROR(VLOOKUP(K30,Hoja2!$B$5:$E$9,2,FALSE),0))^IFERROR(VLOOKUP(K30,Hoja2!$B$5:$E$9,4,FALSE),1),0)</f>
        <v>0</v>
      </c>
      <c r="O30" s="64">
        <f>+IF(L30=Hoja2!$B$17,J30*(1+IFERROR(VLOOKUP(K30,Hoja2!$B$5:$E$9,2,FALSE),0))^IFERROR(VLOOKUP(K30,Hoja2!$B$5:$E$9,4,FALSE),1),0)</f>
        <v>0</v>
      </c>
      <c r="P30" s="64">
        <f>+IF(L30=Hoja2!$B$19,J30*(1+IFERROR(VLOOKUP(K30,Hoja2!$B$5:$E$9,2,FALSE),0))^IFERROR(VLOOKUP(K30,Hoja2!$B$5:$E$9,4,FALSE),1),0)</f>
        <v>0</v>
      </c>
      <c r="Q30" s="64">
        <f>+IF(L30=Hoja2!$B$18,J30*(1+IFERROR(VLOOKUP(K30,Hoja2!$B$5:$E$9,2,FALSE),0))^IFERROR(VLOOKUP(K30,Hoja2!$B$5:$E$9,4,FALSE),1),0)</f>
        <v>0</v>
      </c>
      <c r="R30" s="65">
        <f t="shared" si="1"/>
        <v>0</v>
      </c>
    </row>
    <row r="31" spans="2:18" x14ac:dyDescent="0.35">
      <c r="B31" s="3"/>
      <c r="C31" s="3"/>
      <c r="D31" s="3"/>
      <c r="E31" s="3"/>
      <c r="F31" s="3"/>
      <c r="G31" s="3"/>
      <c r="H31" s="3"/>
      <c r="I31" s="4"/>
      <c r="J31" s="64">
        <f t="shared" si="0"/>
        <v>0</v>
      </c>
      <c r="K31" s="3"/>
      <c r="L31" s="3"/>
      <c r="M31" s="3"/>
      <c r="N31" s="64">
        <f>+IF(L31=Hoja2!$B$16,J31*(1+IFERROR(VLOOKUP(K31,Hoja2!$B$5:$E$9,2,FALSE),0))^IFERROR(VLOOKUP(K31,Hoja2!$B$5:$E$9,4,FALSE),1),0)</f>
        <v>0</v>
      </c>
      <c r="O31" s="64">
        <f>+IF(L31=Hoja2!$B$17,J31*(1+IFERROR(VLOOKUP(K31,Hoja2!$B$5:$E$9,2,FALSE),0))^IFERROR(VLOOKUP(K31,Hoja2!$B$5:$E$9,4,FALSE),1),0)</f>
        <v>0</v>
      </c>
      <c r="P31" s="64">
        <f>+IF(L31=Hoja2!$B$19,J31*(1+IFERROR(VLOOKUP(K31,Hoja2!$B$5:$E$9,2,FALSE),0))^IFERROR(VLOOKUP(K31,Hoja2!$B$5:$E$9,4,FALSE),1),0)</f>
        <v>0</v>
      </c>
      <c r="Q31" s="64">
        <f>+IF(L31=Hoja2!$B$18,J31*(1+IFERROR(VLOOKUP(K31,Hoja2!$B$5:$E$9,2,FALSE),0))^IFERROR(VLOOKUP(K31,Hoja2!$B$5:$E$9,4,FALSE),1),0)</f>
        <v>0</v>
      </c>
      <c r="R31" s="65">
        <f t="shared" si="1"/>
        <v>0</v>
      </c>
    </row>
    <row r="32" spans="2:18" x14ac:dyDescent="0.35">
      <c r="B32" s="3"/>
      <c r="C32" s="3"/>
      <c r="D32" s="3"/>
      <c r="E32" s="3"/>
      <c r="F32" s="3"/>
      <c r="G32" s="3"/>
      <c r="H32" s="3"/>
      <c r="I32" s="4"/>
      <c r="J32" s="64">
        <f t="shared" si="0"/>
        <v>0</v>
      </c>
      <c r="K32" s="3"/>
      <c r="L32" s="3"/>
      <c r="M32" s="3"/>
      <c r="N32" s="64">
        <f>+IF(L32=Hoja2!$B$16,J32*(1+IFERROR(VLOOKUP(K32,Hoja2!$B$5:$E$9,2,FALSE),0))^IFERROR(VLOOKUP(K32,Hoja2!$B$5:$E$9,4,FALSE),1),0)</f>
        <v>0</v>
      </c>
      <c r="O32" s="64">
        <f>+IF(L32=Hoja2!$B$17,J32*(1+IFERROR(VLOOKUP(K32,Hoja2!$B$5:$E$9,2,FALSE),0))^IFERROR(VLOOKUP(K32,Hoja2!$B$5:$E$9,4,FALSE),1),0)</f>
        <v>0</v>
      </c>
      <c r="P32" s="64">
        <f>+IF(L32=Hoja2!$B$19,J32*(1+IFERROR(VLOOKUP(K32,Hoja2!$B$5:$E$9,2,FALSE),0))^IFERROR(VLOOKUP(K32,Hoja2!$B$5:$E$9,4,FALSE),1),0)</f>
        <v>0</v>
      </c>
      <c r="Q32" s="64">
        <f>+IF(L32=Hoja2!$B$18,J32*(1+IFERROR(VLOOKUP(K32,Hoja2!$B$5:$E$9,2,FALSE),0))^IFERROR(VLOOKUP(K32,Hoja2!$B$5:$E$9,4,FALSE),1),0)</f>
        <v>0</v>
      </c>
      <c r="R32" s="65">
        <f t="shared" si="1"/>
        <v>0</v>
      </c>
    </row>
    <row r="33" spans="2:18" x14ac:dyDescent="0.35">
      <c r="B33" s="3"/>
      <c r="C33" s="3"/>
      <c r="D33" s="3"/>
      <c r="E33" s="3"/>
      <c r="F33" s="3"/>
      <c r="G33" s="3"/>
      <c r="H33" s="3"/>
      <c r="I33" s="4"/>
      <c r="J33" s="64">
        <f t="shared" si="0"/>
        <v>0</v>
      </c>
      <c r="K33" s="3"/>
      <c r="L33" s="3"/>
      <c r="M33" s="3"/>
      <c r="N33" s="64">
        <f>+IF(L33=Hoja2!$B$16,J33*(1+IFERROR(VLOOKUP(K33,Hoja2!$B$5:$E$9,2,FALSE),0))^IFERROR(VLOOKUP(K33,Hoja2!$B$5:$E$9,4,FALSE),1),0)</f>
        <v>0</v>
      </c>
      <c r="O33" s="64">
        <f>+IF(L33=Hoja2!$B$17,J33*(1+IFERROR(VLOOKUP(K33,Hoja2!$B$5:$E$9,2,FALSE),0))^IFERROR(VLOOKUP(K33,Hoja2!$B$5:$E$9,4,FALSE),1),0)</f>
        <v>0</v>
      </c>
      <c r="P33" s="64">
        <f>+IF(L33=Hoja2!$B$19,J33*(1+IFERROR(VLOOKUP(K33,Hoja2!$B$5:$E$9,2,FALSE),0))^IFERROR(VLOOKUP(K33,Hoja2!$B$5:$E$9,4,FALSE),1),0)</f>
        <v>0</v>
      </c>
      <c r="Q33" s="64">
        <f>+IF(L33=Hoja2!$B$18,J33*(1+IFERROR(VLOOKUP(K33,Hoja2!$B$5:$E$9,2,FALSE),0))^IFERROR(VLOOKUP(K33,Hoja2!$B$5:$E$9,4,FALSE),1),0)</f>
        <v>0</v>
      </c>
      <c r="R33" s="65">
        <f t="shared" si="1"/>
        <v>0</v>
      </c>
    </row>
    <row r="34" spans="2:18" x14ac:dyDescent="0.35">
      <c r="B34" s="3"/>
      <c r="C34" s="3"/>
      <c r="D34" s="3"/>
      <c r="E34" s="3"/>
      <c r="F34" s="3"/>
      <c r="G34" s="3"/>
      <c r="H34" s="3"/>
      <c r="I34" s="4"/>
      <c r="J34" s="64">
        <f t="shared" si="0"/>
        <v>0</v>
      </c>
      <c r="K34" s="3"/>
      <c r="L34" s="3"/>
      <c r="M34" s="3"/>
      <c r="N34" s="64">
        <f>+IF(L34=Hoja2!$B$16,J34*(1+IFERROR(VLOOKUP(K34,Hoja2!$B$5:$E$9,2,FALSE),0))^IFERROR(VLOOKUP(K34,Hoja2!$B$5:$E$9,4,FALSE),1),0)</f>
        <v>0</v>
      </c>
      <c r="O34" s="64">
        <f>+IF(L34=Hoja2!$B$17,J34*(1+IFERROR(VLOOKUP(K34,Hoja2!$B$5:$E$9,2,FALSE),0))^IFERROR(VLOOKUP(K34,Hoja2!$B$5:$E$9,4,FALSE),1),0)</f>
        <v>0</v>
      </c>
      <c r="P34" s="64">
        <f>+IF(L34=Hoja2!$B$19,J34*(1+IFERROR(VLOOKUP(K34,Hoja2!$B$5:$E$9,2,FALSE),0))^IFERROR(VLOOKUP(K34,Hoja2!$B$5:$E$9,4,FALSE),1),0)</f>
        <v>0</v>
      </c>
      <c r="Q34" s="64">
        <f>+IF(L34=Hoja2!$B$18,J34*(1+IFERROR(VLOOKUP(K34,Hoja2!$B$5:$E$9,2,FALSE),0))^IFERROR(VLOOKUP(K34,Hoja2!$B$5:$E$9,4,FALSE),1),0)</f>
        <v>0</v>
      </c>
      <c r="R34" s="65">
        <f t="shared" si="1"/>
        <v>0</v>
      </c>
    </row>
    <row r="35" spans="2:18" x14ac:dyDescent="0.35">
      <c r="B35" s="3"/>
      <c r="C35" s="3"/>
      <c r="D35" s="3"/>
      <c r="E35" s="3"/>
      <c r="F35" s="3"/>
      <c r="G35" s="3"/>
      <c r="H35" s="3"/>
      <c r="I35" s="4"/>
      <c r="J35" s="64">
        <f t="shared" si="0"/>
        <v>0</v>
      </c>
      <c r="K35" s="3"/>
      <c r="L35" s="3"/>
      <c r="M35" s="3"/>
      <c r="N35" s="64">
        <f>+IF(L35=Hoja2!$B$16,J35*(1+IFERROR(VLOOKUP(K35,Hoja2!$B$5:$E$9,2,FALSE),0))^IFERROR(VLOOKUP(K35,Hoja2!$B$5:$E$9,4,FALSE),1),0)</f>
        <v>0</v>
      </c>
      <c r="O35" s="64">
        <f>+IF(L35=Hoja2!$B$17,J35*(1+IFERROR(VLOOKUP(K35,Hoja2!$B$5:$E$9,2,FALSE),0))^IFERROR(VLOOKUP(K35,Hoja2!$B$5:$E$9,4,FALSE),1),0)</f>
        <v>0</v>
      </c>
      <c r="P35" s="64">
        <f>+IF(L35=Hoja2!$B$19,J35*(1+IFERROR(VLOOKUP(K35,Hoja2!$B$5:$E$9,2,FALSE),0))^IFERROR(VLOOKUP(K35,Hoja2!$B$5:$E$9,4,FALSE),1),0)</f>
        <v>0</v>
      </c>
      <c r="Q35" s="64">
        <f>+IF(L35=Hoja2!$B$18,J35*(1+IFERROR(VLOOKUP(K35,Hoja2!$B$5:$E$9,2,FALSE),0))^IFERROR(VLOOKUP(K35,Hoja2!$B$5:$E$9,4,FALSE),1),0)</f>
        <v>0</v>
      </c>
      <c r="R35" s="65">
        <f t="shared" si="1"/>
        <v>0</v>
      </c>
    </row>
    <row r="36" spans="2:18" x14ac:dyDescent="0.35">
      <c r="B36" s="3"/>
      <c r="C36" s="3"/>
      <c r="D36" s="3"/>
      <c r="E36" s="3"/>
      <c r="F36" s="3"/>
      <c r="G36" s="3"/>
      <c r="H36" s="3"/>
      <c r="I36" s="4"/>
      <c r="J36" s="64">
        <f t="shared" si="0"/>
        <v>0</v>
      </c>
      <c r="K36" s="3"/>
      <c r="L36" s="3"/>
      <c r="M36" s="3"/>
      <c r="N36" s="64">
        <f>+IF(L36=Hoja2!$B$16,J36*(1+IFERROR(VLOOKUP(K36,Hoja2!$B$5:$E$9,2,FALSE),0))^IFERROR(VLOOKUP(K36,Hoja2!$B$5:$E$9,4,FALSE),1),0)</f>
        <v>0</v>
      </c>
      <c r="O36" s="64">
        <f>+IF(L36=Hoja2!$B$17,J36*(1+IFERROR(VLOOKUP(K36,Hoja2!$B$5:$E$9,2,FALSE),0))^IFERROR(VLOOKUP(K36,Hoja2!$B$5:$E$9,4,FALSE),1),0)</f>
        <v>0</v>
      </c>
      <c r="P36" s="64">
        <f>+IF(L36=Hoja2!$B$19,J36*(1+IFERROR(VLOOKUP(K36,Hoja2!$B$5:$E$9,2,FALSE),0))^IFERROR(VLOOKUP(K36,Hoja2!$B$5:$E$9,4,FALSE),1),0)</f>
        <v>0</v>
      </c>
      <c r="Q36" s="64">
        <f>+IF(L36=Hoja2!$B$18,J36*(1+IFERROR(VLOOKUP(K36,Hoja2!$B$5:$E$9,2,FALSE),0))^IFERROR(VLOOKUP(K36,Hoja2!$B$5:$E$9,4,FALSE),1),0)</f>
        <v>0</v>
      </c>
      <c r="R36" s="65">
        <f t="shared" si="1"/>
        <v>0</v>
      </c>
    </row>
    <row r="37" spans="2:18" x14ac:dyDescent="0.35">
      <c r="B37" s="3"/>
      <c r="C37" s="3"/>
      <c r="D37" s="3"/>
      <c r="E37" s="3"/>
      <c r="F37" s="3"/>
      <c r="G37" s="3"/>
      <c r="H37" s="3"/>
      <c r="I37" s="4"/>
      <c r="J37" s="64">
        <f t="shared" si="0"/>
        <v>0</v>
      </c>
      <c r="K37" s="3"/>
      <c r="L37" s="3"/>
      <c r="M37" s="3"/>
      <c r="N37" s="64">
        <f>+IF(L37=Hoja2!$B$16,J37*(1+IFERROR(VLOOKUP(K37,Hoja2!$B$5:$E$9,2,FALSE),0))^IFERROR(VLOOKUP(K37,Hoja2!$B$5:$E$9,4,FALSE),1),0)</f>
        <v>0</v>
      </c>
      <c r="O37" s="64">
        <f>+IF(L37=Hoja2!$B$17,J37*(1+IFERROR(VLOOKUP(K37,Hoja2!$B$5:$E$9,2,FALSE),0))^IFERROR(VLOOKUP(K37,Hoja2!$B$5:$E$9,4,FALSE),1),0)</f>
        <v>0</v>
      </c>
      <c r="P37" s="64">
        <f>+IF(L37=Hoja2!$B$19,J37*(1+IFERROR(VLOOKUP(K37,Hoja2!$B$5:$E$9,2,FALSE),0))^IFERROR(VLOOKUP(K37,Hoja2!$B$5:$E$9,4,FALSE),1),0)</f>
        <v>0</v>
      </c>
      <c r="Q37" s="64">
        <f>+IF(L37=Hoja2!$B$18,J37*(1+IFERROR(VLOOKUP(K37,Hoja2!$B$5:$E$9,2,FALSE),0))^IFERROR(VLOOKUP(K37,Hoja2!$B$5:$E$9,4,FALSE),1),0)</f>
        <v>0</v>
      </c>
      <c r="R37" s="65">
        <f t="shared" si="1"/>
        <v>0</v>
      </c>
    </row>
    <row r="38" spans="2:18" x14ac:dyDescent="0.35">
      <c r="B38" s="3"/>
      <c r="C38" s="3"/>
      <c r="D38" s="3"/>
      <c r="E38" s="3"/>
      <c r="F38" s="3"/>
      <c r="G38" s="3"/>
      <c r="H38" s="3"/>
      <c r="I38" s="4"/>
      <c r="J38" s="64">
        <f t="shared" si="0"/>
        <v>0</v>
      </c>
      <c r="K38" s="3"/>
      <c r="L38" s="3"/>
      <c r="M38" s="3"/>
      <c r="N38" s="64">
        <f>+IF(L38=Hoja2!$B$16,J38*(1+IFERROR(VLOOKUP(K38,Hoja2!$B$5:$E$9,2,FALSE),0))^IFERROR(VLOOKUP(K38,Hoja2!$B$5:$E$9,4,FALSE),1),0)</f>
        <v>0</v>
      </c>
      <c r="O38" s="64">
        <f>+IF(L38=Hoja2!$B$17,J38*(1+IFERROR(VLOOKUP(K38,Hoja2!$B$5:$E$9,2,FALSE),0))^IFERROR(VLOOKUP(K38,Hoja2!$B$5:$E$9,4,FALSE),1),0)</f>
        <v>0</v>
      </c>
      <c r="P38" s="64">
        <f>+IF(L38=Hoja2!$B$19,J38*(1+IFERROR(VLOOKUP(K38,Hoja2!$B$5:$E$9,2,FALSE),0))^IFERROR(VLOOKUP(K38,Hoja2!$B$5:$E$9,4,FALSE),1),0)</f>
        <v>0</v>
      </c>
      <c r="Q38" s="64">
        <f>+IF(L38=Hoja2!$B$18,J38*(1+IFERROR(VLOOKUP(K38,Hoja2!$B$5:$E$9,2,FALSE),0))^IFERROR(VLOOKUP(K38,Hoja2!$B$5:$E$9,4,FALSE),1),0)</f>
        <v>0</v>
      </c>
      <c r="R38" s="65">
        <f t="shared" si="1"/>
        <v>0</v>
      </c>
    </row>
    <row r="39" spans="2:18" x14ac:dyDescent="0.35">
      <c r="B39" s="3"/>
      <c r="C39" s="3"/>
      <c r="D39" s="3"/>
      <c r="E39" s="3"/>
      <c r="F39" s="3"/>
      <c r="G39" s="3"/>
      <c r="H39" s="3"/>
      <c r="I39" s="4"/>
      <c r="J39" s="64">
        <f t="shared" si="0"/>
        <v>0</v>
      </c>
      <c r="K39" s="3"/>
      <c r="L39" s="3"/>
      <c r="M39" s="3"/>
      <c r="N39" s="64">
        <f>+IF(L39=Hoja2!$B$16,J39*(1+IFERROR(VLOOKUP(K39,Hoja2!$B$5:$E$9,2,FALSE),0))^IFERROR(VLOOKUP(K39,Hoja2!$B$5:$E$9,4,FALSE),1),0)</f>
        <v>0</v>
      </c>
      <c r="O39" s="64">
        <f>+IF(L39=Hoja2!$B$17,J39*(1+IFERROR(VLOOKUP(K39,Hoja2!$B$5:$E$9,2,FALSE),0))^IFERROR(VLOOKUP(K39,Hoja2!$B$5:$E$9,4,FALSE),1),0)</f>
        <v>0</v>
      </c>
      <c r="P39" s="64">
        <f>+IF(L39=Hoja2!$B$19,J39*(1+IFERROR(VLOOKUP(K39,Hoja2!$B$5:$E$9,2,FALSE),0))^IFERROR(VLOOKUP(K39,Hoja2!$B$5:$E$9,4,FALSE),1),0)</f>
        <v>0</v>
      </c>
      <c r="Q39" s="64">
        <f>+IF(L39=Hoja2!$B$18,J39*(1+IFERROR(VLOOKUP(K39,Hoja2!$B$5:$E$9,2,FALSE),0))^IFERROR(VLOOKUP(K39,Hoja2!$B$5:$E$9,4,FALSE),1),0)</f>
        <v>0</v>
      </c>
      <c r="R39" s="65">
        <f t="shared" si="1"/>
        <v>0</v>
      </c>
    </row>
    <row r="40" spans="2:18" x14ac:dyDescent="0.35">
      <c r="B40" s="3"/>
      <c r="C40" s="3"/>
      <c r="D40" s="3"/>
      <c r="E40" s="3"/>
      <c r="F40" s="3"/>
      <c r="G40" s="3"/>
      <c r="H40" s="3"/>
      <c r="I40" s="4"/>
      <c r="J40" s="64">
        <f t="shared" si="0"/>
        <v>0</v>
      </c>
      <c r="K40" s="3"/>
      <c r="L40" s="3"/>
      <c r="M40" s="3"/>
      <c r="N40" s="64">
        <f>+IF(L40=Hoja2!$B$16,J40*(1+IFERROR(VLOOKUP(K40,Hoja2!$B$5:$E$9,2,FALSE),0))^IFERROR(VLOOKUP(K40,Hoja2!$B$5:$E$9,4,FALSE),1),0)</f>
        <v>0</v>
      </c>
      <c r="O40" s="64">
        <f>+IF(L40=Hoja2!$B$17,J40*(1+IFERROR(VLOOKUP(K40,Hoja2!$B$5:$E$9,2,FALSE),0))^IFERROR(VLOOKUP(K40,Hoja2!$B$5:$E$9,4,FALSE),1),0)</f>
        <v>0</v>
      </c>
      <c r="P40" s="64">
        <f>+IF(L40=Hoja2!$B$19,J40*(1+IFERROR(VLOOKUP(K40,Hoja2!$B$5:$E$9,2,FALSE),0))^IFERROR(VLOOKUP(K40,Hoja2!$B$5:$E$9,4,FALSE),1),0)</f>
        <v>0</v>
      </c>
      <c r="Q40" s="64">
        <f>+IF(L40=Hoja2!$B$18,J40*(1+IFERROR(VLOOKUP(K40,Hoja2!$B$5:$E$9,2,FALSE),0))^IFERROR(VLOOKUP(K40,Hoja2!$B$5:$E$9,4,FALSE),1),0)</f>
        <v>0</v>
      </c>
      <c r="R40" s="65">
        <f t="shared" si="1"/>
        <v>0</v>
      </c>
    </row>
    <row r="41" spans="2:18" x14ac:dyDescent="0.35">
      <c r="B41" s="3"/>
      <c r="C41" s="3"/>
      <c r="D41" s="3"/>
      <c r="E41" s="3"/>
      <c r="F41" s="3"/>
      <c r="G41" s="3"/>
      <c r="H41" s="3"/>
      <c r="I41" s="4"/>
      <c r="J41" s="64">
        <f t="shared" si="0"/>
        <v>0</v>
      </c>
      <c r="K41" s="3"/>
      <c r="L41" s="3"/>
      <c r="M41" s="3"/>
      <c r="N41" s="64">
        <f>+IF(L41=Hoja2!$B$16,J41*(1+IFERROR(VLOOKUP(K41,Hoja2!$B$5:$E$9,2,FALSE),0))^IFERROR(VLOOKUP(K41,Hoja2!$B$5:$E$9,4,FALSE),1),0)</f>
        <v>0</v>
      </c>
      <c r="O41" s="64">
        <f>+IF(L41=Hoja2!$B$17,J41*(1+IFERROR(VLOOKUP(K41,Hoja2!$B$5:$E$9,2,FALSE),0))^IFERROR(VLOOKUP(K41,Hoja2!$B$5:$E$9,4,FALSE),1),0)</f>
        <v>0</v>
      </c>
      <c r="P41" s="64">
        <f>+IF(L41=Hoja2!$B$19,J41*(1+IFERROR(VLOOKUP(K41,Hoja2!$B$5:$E$9,2,FALSE),0))^IFERROR(VLOOKUP(K41,Hoja2!$B$5:$E$9,4,FALSE),1),0)</f>
        <v>0</v>
      </c>
      <c r="Q41" s="64">
        <f>+IF(L41=Hoja2!$B$18,J41*(1+IFERROR(VLOOKUP(K41,Hoja2!$B$5:$E$9,2,FALSE),0))^IFERROR(VLOOKUP(K41,Hoja2!$B$5:$E$9,4,FALSE),1),0)</f>
        <v>0</v>
      </c>
      <c r="R41" s="65">
        <f t="shared" si="1"/>
        <v>0</v>
      </c>
    </row>
    <row r="42" spans="2:18" x14ac:dyDescent="0.35">
      <c r="B42" s="3"/>
      <c r="C42" s="3"/>
      <c r="D42" s="3"/>
      <c r="E42" s="3"/>
      <c r="F42" s="3"/>
      <c r="G42" s="3"/>
      <c r="H42" s="3"/>
      <c r="I42" s="4"/>
      <c r="J42" s="64">
        <f t="shared" si="0"/>
        <v>0</v>
      </c>
      <c r="K42" s="3"/>
      <c r="L42" s="3"/>
      <c r="M42" s="3"/>
      <c r="N42" s="64">
        <f>+IF(L42=Hoja2!$B$16,J42*(1+IFERROR(VLOOKUP(K42,Hoja2!$B$5:$E$9,2,FALSE),0))^IFERROR(VLOOKUP(K42,Hoja2!$B$5:$E$9,4,FALSE),1),0)</f>
        <v>0</v>
      </c>
      <c r="O42" s="64">
        <f>+IF(L42=Hoja2!$B$17,J42*(1+IFERROR(VLOOKUP(K42,Hoja2!$B$5:$E$9,2,FALSE),0))^IFERROR(VLOOKUP(K42,Hoja2!$B$5:$E$9,4,FALSE),1),0)</f>
        <v>0</v>
      </c>
      <c r="P42" s="64">
        <f>+IF(L42=Hoja2!$B$19,J42*(1+IFERROR(VLOOKUP(K42,Hoja2!$B$5:$E$9,2,FALSE),0))^IFERROR(VLOOKUP(K42,Hoja2!$B$5:$E$9,4,FALSE),1),0)</f>
        <v>0</v>
      </c>
      <c r="Q42" s="64">
        <f>+IF(L42=Hoja2!$B$18,J42*(1+IFERROR(VLOOKUP(K42,Hoja2!$B$5:$E$9,2,FALSE),0))^IFERROR(VLOOKUP(K42,Hoja2!$B$5:$E$9,4,FALSE),1),0)</f>
        <v>0</v>
      </c>
      <c r="R42" s="65">
        <f t="shared" si="1"/>
        <v>0</v>
      </c>
    </row>
    <row r="43" spans="2:18" x14ac:dyDescent="0.35">
      <c r="B43" s="3"/>
      <c r="C43" s="3"/>
      <c r="D43" s="3"/>
      <c r="E43" s="3"/>
      <c r="F43" s="3"/>
      <c r="G43" s="3"/>
      <c r="H43" s="3"/>
      <c r="I43" s="4"/>
      <c r="J43" s="64">
        <f t="shared" si="0"/>
        <v>0</v>
      </c>
      <c r="K43" s="3"/>
      <c r="L43" s="3"/>
      <c r="M43" s="3"/>
      <c r="N43" s="64">
        <f>+IF(L43=Hoja2!$B$16,J43*(1+IFERROR(VLOOKUP(K43,Hoja2!$B$5:$E$9,2,FALSE),0))^IFERROR(VLOOKUP(K43,Hoja2!$B$5:$E$9,4,FALSE),1),0)</f>
        <v>0</v>
      </c>
      <c r="O43" s="64">
        <f>+IF(L43=Hoja2!$B$17,J43*(1+IFERROR(VLOOKUP(K43,Hoja2!$B$5:$E$9,2,FALSE),0))^IFERROR(VLOOKUP(K43,Hoja2!$B$5:$E$9,4,FALSE),1),0)</f>
        <v>0</v>
      </c>
      <c r="P43" s="64">
        <f>+IF(L43=Hoja2!$B$19,J43*(1+IFERROR(VLOOKUP(K43,Hoja2!$B$5:$E$9,2,FALSE),0))^IFERROR(VLOOKUP(K43,Hoja2!$B$5:$E$9,4,FALSE),1),0)</f>
        <v>0</v>
      </c>
      <c r="Q43" s="64">
        <f>+IF(L43=Hoja2!$B$18,J43*(1+IFERROR(VLOOKUP(K43,Hoja2!$B$5:$E$9,2,FALSE),0))^IFERROR(VLOOKUP(K43,Hoja2!$B$5:$E$9,4,FALSE),1),0)</f>
        <v>0</v>
      </c>
      <c r="R43" s="65">
        <f t="shared" si="1"/>
        <v>0</v>
      </c>
    </row>
    <row r="44" spans="2:18" x14ac:dyDescent="0.35">
      <c r="B44" s="3"/>
      <c r="C44" s="3"/>
      <c r="D44" s="3"/>
      <c r="E44" s="3"/>
      <c r="F44" s="3"/>
      <c r="G44" s="3"/>
      <c r="H44" s="3"/>
      <c r="I44" s="4"/>
      <c r="J44" s="64">
        <f t="shared" si="0"/>
        <v>0</v>
      </c>
      <c r="K44" s="3"/>
      <c r="L44" s="3"/>
      <c r="M44" s="3"/>
      <c r="N44" s="64">
        <f>+IF(L44=Hoja2!$B$16,J44*(1+IFERROR(VLOOKUP(K44,Hoja2!$B$5:$E$9,2,FALSE),0))^IFERROR(VLOOKUP(K44,Hoja2!$B$5:$E$9,4,FALSE),1),0)</f>
        <v>0</v>
      </c>
      <c r="O44" s="64">
        <f>+IF(L44=Hoja2!$B$17,J44*(1+IFERROR(VLOOKUP(K44,Hoja2!$B$5:$E$9,2,FALSE),0))^IFERROR(VLOOKUP(K44,Hoja2!$B$5:$E$9,4,FALSE),1),0)</f>
        <v>0</v>
      </c>
      <c r="P44" s="64">
        <f>+IF(L44=Hoja2!$B$19,J44*(1+IFERROR(VLOOKUP(K44,Hoja2!$B$5:$E$9,2,FALSE),0))^IFERROR(VLOOKUP(K44,Hoja2!$B$5:$E$9,4,FALSE),1),0)</f>
        <v>0</v>
      </c>
      <c r="Q44" s="64">
        <f>+IF(L44=Hoja2!$B$18,J44*(1+IFERROR(VLOOKUP(K44,Hoja2!$B$5:$E$9,2,FALSE),0))^IFERROR(VLOOKUP(K44,Hoja2!$B$5:$E$9,4,FALSE),1),0)</f>
        <v>0</v>
      </c>
      <c r="R44" s="65">
        <f t="shared" si="1"/>
        <v>0</v>
      </c>
    </row>
    <row r="45" spans="2:18" x14ac:dyDescent="0.35">
      <c r="B45" s="3"/>
      <c r="C45" s="3"/>
      <c r="D45" s="3"/>
      <c r="E45" s="3"/>
      <c r="F45" s="3"/>
      <c r="G45" s="3"/>
      <c r="H45" s="3"/>
      <c r="I45" s="4"/>
      <c r="J45" s="64">
        <f t="shared" si="0"/>
        <v>0</v>
      </c>
      <c r="K45" s="3"/>
      <c r="L45" s="3"/>
      <c r="M45" s="3"/>
      <c r="N45" s="64">
        <f>+IF(L45=Hoja2!$B$16,J45*(1+IFERROR(VLOOKUP(K45,Hoja2!$B$5:$E$9,2,FALSE),0))^IFERROR(VLOOKUP(K45,Hoja2!$B$5:$E$9,4,FALSE),1),0)</f>
        <v>0</v>
      </c>
      <c r="O45" s="64">
        <f>+IF(L45=Hoja2!$B$17,J45*(1+IFERROR(VLOOKUP(K45,Hoja2!$B$5:$E$9,2,FALSE),0))^IFERROR(VLOOKUP(K45,Hoja2!$B$5:$E$9,4,FALSE),1),0)</f>
        <v>0</v>
      </c>
      <c r="P45" s="64">
        <f>+IF(L45=Hoja2!$B$19,J45*(1+IFERROR(VLOOKUP(K45,Hoja2!$B$5:$E$9,2,FALSE),0))^IFERROR(VLOOKUP(K45,Hoja2!$B$5:$E$9,4,FALSE),1),0)</f>
        <v>0</v>
      </c>
      <c r="Q45" s="64">
        <f>+IF(L45=Hoja2!$B$18,J45*(1+IFERROR(VLOOKUP(K45,Hoja2!$B$5:$E$9,2,FALSE),0))^IFERROR(VLOOKUP(K45,Hoja2!$B$5:$E$9,4,FALSE),1),0)</f>
        <v>0</v>
      </c>
      <c r="R45" s="65">
        <f t="shared" si="1"/>
        <v>0</v>
      </c>
    </row>
    <row r="46" spans="2:18" x14ac:dyDescent="0.35">
      <c r="B46" s="3"/>
      <c r="C46" s="3"/>
      <c r="D46" s="3"/>
      <c r="E46" s="3"/>
      <c r="F46" s="3"/>
      <c r="G46" s="3"/>
      <c r="H46" s="3"/>
      <c r="I46" s="4"/>
      <c r="J46" s="64">
        <f t="shared" si="0"/>
        <v>0</v>
      </c>
      <c r="K46" s="3"/>
      <c r="L46" s="3"/>
      <c r="M46" s="3"/>
      <c r="N46" s="64">
        <f>+IF(L46=Hoja2!$B$16,J46*(1+IFERROR(VLOOKUP(K46,Hoja2!$B$5:$E$9,2,FALSE),0))^IFERROR(VLOOKUP(K46,Hoja2!$B$5:$E$9,4,FALSE),1),0)</f>
        <v>0</v>
      </c>
      <c r="O46" s="64">
        <f>+IF(L46=Hoja2!$B$17,J46*(1+IFERROR(VLOOKUP(K46,Hoja2!$B$5:$E$9,2,FALSE),0))^IFERROR(VLOOKUP(K46,Hoja2!$B$5:$E$9,4,FALSE),1),0)</f>
        <v>0</v>
      </c>
      <c r="P46" s="64">
        <f>+IF(L46=Hoja2!$B$19,J46*(1+IFERROR(VLOOKUP(K46,Hoja2!$B$5:$E$9,2,FALSE),0))^IFERROR(VLOOKUP(K46,Hoja2!$B$5:$E$9,4,FALSE),1),0)</f>
        <v>0</v>
      </c>
      <c r="Q46" s="64">
        <f>+IF(L46=Hoja2!$B$18,J46*(1+IFERROR(VLOOKUP(K46,Hoja2!$B$5:$E$9,2,FALSE),0))^IFERROR(VLOOKUP(K46,Hoja2!$B$5:$E$9,4,FALSE),1),0)</f>
        <v>0</v>
      </c>
      <c r="R46" s="65">
        <f t="shared" si="1"/>
        <v>0</v>
      </c>
    </row>
    <row r="47" spans="2:18" x14ac:dyDescent="0.35">
      <c r="B47" s="3"/>
      <c r="C47" s="3"/>
      <c r="D47" s="3"/>
      <c r="E47" s="3"/>
      <c r="F47" s="3"/>
      <c r="G47" s="3"/>
      <c r="H47" s="3"/>
      <c r="I47" s="4"/>
      <c r="J47" s="64">
        <f t="shared" si="0"/>
        <v>0</v>
      </c>
      <c r="K47" s="3"/>
      <c r="L47" s="3"/>
      <c r="M47" s="3"/>
      <c r="N47" s="64">
        <f>+IF(L47=Hoja2!$B$16,J47*(1+IFERROR(VLOOKUP(K47,Hoja2!$B$5:$E$9,2,FALSE),0))^IFERROR(VLOOKUP(K47,Hoja2!$B$5:$E$9,4,FALSE),1),0)</f>
        <v>0</v>
      </c>
      <c r="O47" s="64">
        <f>+IF(L47=Hoja2!$B$17,J47*(1+IFERROR(VLOOKUP(K47,Hoja2!$B$5:$E$9,2,FALSE),0))^IFERROR(VLOOKUP(K47,Hoja2!$B$5:$E$9,4,FALSE),1),0)</f>
        <v>0</v>
      </c>
      <c r="P47" s="64">
        <f>+IF(L47=Hoja2!$B$19,J47*(1+IFERROR(VLOOKUP(K47,Hoja2!$B$5:$E$9,2,FALSE),0))^IFERROR(VLOOKUP(K47,Hoja2!$B$5:$E$9,4,FALSE),1),0)</f>
        <v>0</v>
      </c>
      <c r="Q47" s="64">
        <f>+IF(L47=Hoja2!$B$18,J47*(1+IFERROR(VLOOKUP(K47,Hoja2!$B$5:$E$9,2,FALSE),0))^IFERROR(VLOOKUP(K47,Hoja2!$B$5:$E$9,4,FALSE),1),0)</f>
        <v>0</v>
      </c>
      <c r="R47" s="65">
        <f t="shared" si="1"/>
        <v>0</v>
      </c>
    </row>
    <row r="48" spans="2:18" x14ac:dyDescent="0.35">
      <c r="B48" s="3"/>
      <c r="C48" s="3"/>
      <c r="D48" s="3"/>
      <c r="E48" s="3"/>
      <c r="F48" s="3"/>
      <c r="G48" s="3"/>
      <c r="H48" s="3"/>
      <c r="I48" s="4"/>
      <c r="J48" s="64">
        <f t="shared" si="0"/>
        <v>0</v>
      </c>
      <c r="K48" s="3"/>
      <c r="L48" s="3"/>
      <c r="M48" s="3"/>
      <c r="N48" s="64">
        <f>+IF(L48=Hoja2!$B$16,J48*(1+IFERROR(VLOOKUP(K48,Hoja2!$B$5:$E$9,2,FALSE),0))^IFERROR(VLOOKUP(K48,Hoja2!$B$5:$E$9,4,FALSE),1),0)</f>
        <v>0</v>
      </c>
      <c r="O48" s="64">
        <f>+IF(L48=Hoja2!$B$17,J48*(1+IFERROR(VLOOKUP(K48,Hoja2!$B$5:$E$9,2,FALSE),0))^IFERROR(VLOOKUP(K48,Hoja2!$B$5:$E$9,4,FALSE),1),0)</f>
        <v>0</v>
      </c>
      <c r="P48" s="64">
        <f>+IF(L48=Hoja2!$B$19,J48*(1+IFERROR(VLOOKUP(K48,Hoja2!$B$5:$E$9,2,FALSE),0))^IFERROR(VLOOKUP(K48,Hoja2!$B$5:$E$9,4,FALSE),1),0)</f>
        <v>0</v>
      </c>
      <c r="Q48" s="64">
        <f>+IF(L48=Hoja2!$B$18,J48*(1+IFERROR(VLOOKUP(K48,Hoja2!$B$5:$E$9,2,FALSE),0))^IFERROR(VLOOKUP(K48,Hoja2!$B$5:$E$9,4,FALSE),1),0)</f>
        <v>0</v>
      </c>
      <c r="R48" s="65">
        <f t="shared" si="1"/>
        <v>0</v>
      </c>
    </row>
    <row r="49" spans="2:18" x14ac:dyDescent="0.35">
      <c r="B49" s="3"/>
      <c r="C49" s="3"/>
      <c r="D49" s="3"/>
      <c r="E49" s="3"/>
      <c r="F49" s="3"/>
      <c r="G49" s="3"/>
      <c r="H49" s="3"/>
      <c r="I49" s="4"/>
      <c r="J49" s="64">
        <f t="shared" si="0"/>
        <v>0</v>
      </c>
      <c r="K49" s="3"/>
      <c r="L49" s="3"/>
      <c r="M49" s="3"/>
      <c r="N49" s="64">
        <f>+IF(L49=Hoja2!$B$16,J49*(1+IFERROR(VLOOKUP(K49,Hoja2!$B$5:$E$9,2,FALSE),0))^IFERROR(VLOOKUP(K49,Hoja2!$B$5:$E$9,4,FALSE),1),0)</f>
        <v>0</v>
      </c>
      <c r="O49" s="64">
        <f>+IF(L49=Hoja2!$B$17,J49*(1+IFERROR(VLOOKUP(K49,Hoja2!$B$5:$E$9,2,FALSE),0))^IFERROR(VLOOKUP(K49,Hoja2!$B$5:$E$9,4,FALSE),1),0)</f>
        <v>0</v>
      </c>
      <c r="P49" s="64">
        <f>+IF(L49=Hoja2!$B$19,J49*(1+IFERROR(VLOOKUP(K49,Hoja2!$B$5:$E$9,2,FALSE),0))^IFERROR(VLOOKUP(K49,Hoja2!$B$5:$E$9,4,FALSE),1),0)</f>
        <v>0</v>
      </c>
      <c r="Q49" s="64">
        <f>+IF(L49=Hoja2!$B$18,J49*(1+IFERROR(VLOOKUP(K49,Hoja2!$B$5:$E$9,2,FALSE),0))^IFERROR(VLOOKUP(K49,Hoja2!$B$5:$E$9,4,FALSE),1),0)</f>
        <v>0</v>
      </c>
      <c r="R49" s="65">
        <f t="shared" si="1"/>
        <v>0</v>
      </c>
    </row>
    <row r="50" spans="2:18" x14ac:dyDescent="0.35">
      <c r="B50" s="3"/>
      <c r="C50" s="3"/>
      <c r="D50" s="3"/>
      <c r="E50" s="3"/>
      <c r="F50" s="3"/>
      <c r="G50" s="3"/>
      <c r="H50" s="3"/>
      <c r="I50" s="4"/>
      <c r="J50" s="64">
        <f t="shared" si="0"/>
        <v>0</v>
      </c>
      <c r="K50" s="3"/>
      <c r="L50" s="3"/>
      <c r="M50" s="3"/>
      <c r="N50" s="64">
        <f>+IF(L50=Hoja2!$B$16,J50*(1+IFERROR(VLOOKUP(K50,Hoja2!$B$5:$E$9,2,FALSE),0))^IFERROR(VLOOKUP(K50,Hoja2!$B$5:$E$9,4,FALSE),1),0)</f>
        <v>0</v>
      </c>
      <c r="O50" s="64">
        <f>+IF(L50=Hoja2!$B$17,J50*(1+IFERROR(VLOOKUP(K50,Hoja2!$B$5:$E$9,2,FALSE),0))^IFERROR(VLOOKUP(K50,Hoja2!$B$5:$E$9,4,FALSE),1),0)</f>
        <v>0</v>
      </c>
      <c r="P50" s="64">
        <f>+IF(L50=Hoja2!$B$19,J50*(1+IFERROR(VLOOKUP(K50,Hoja2!$B$5:$E$9,2,FALSE),0))^IFERROR(VLOOKUP(K50,Hoja2!$B$5:$E$9,4,FALSE),1),0)</f>
        <v>0</v>
      </c>
      <c r="Q50" s="64">
        <f>+IF(L50=Hoja2!$B$18,J50*(1+IFERROR(VLOOKUP(K50,Hoja2!$B$5:$E$9,2,FALSE),0))^IFERROR(VLOOKUP(K50,Hoja2!$B$5:$E$9,4,FALSE),1),0)</f>
        <v>0</v>
      </c>
      <c r="R50" s="65">
        <f t="shared" si="1"/>
        <v>0</v>
      </c>
    </row>
    <row r="51" spans="2:18" x14ac:dyDescent="0.35">
      <c r="B51" s="3"/>
      <c r="C51" s="3"/>
      <c r="D51" s="3"/>
      <c r="E51" s="3"/>
      <c r="F51" s="3"/>
      <c r="G51" s="3"/>
      <c r="H51" s="3"/>
      <c r="I51" s="4"/>
      <c r="J51" s="64">
        <f t="shared" si="0"/>
        <v>0</v>
      </c>
      <c r="K51" s="3"/>
      <c r="L51" s="3"/>
      <c r="M51" s="3"/>
      <c r="N51" s="64">
        <f>+IF(L51=Hoja2!$B$16,J51*(1+IFERROR(VLOOKUP(K51,Hoja2!$B$5:$E$9,2,FALSE),0))^IFERROR(VLOOKUP(K51,Hoja2!$B$5:$E$9,4,FALSE),1),0)</f>
        <v>0</v>
      </c>
      <c r="O51" s="64">
        <f>+IF(L51=Hoja2!$B$17,J51*(1+IFERROR(VLOOKUP(K51,Hoja2!$B$5:$E$9,2,FALSE),0))^IFERROR(VLOOKUP(K51,Hoja2!$B$5:$E$9,4,FALSE),1),0)</f>
        <v>0</v>
      </c>
      <c r="P51" s="64">
        <f>+IF(L51=Hoja2!$B$19,J51*(1+IFERROR(VLOOKUP(K51,Hoja2!$B$5:$E$9,2,FALSE),0))^IFERROR(VLOOKUP(K51,Hoja2!$B$5:$E$9,4,FALSE),1),0)</f>
        <v>0</v>
      </c>
      <c r="Q51" s="64">
        <f>+IF(L51=Hoja2!$B$18,J51*(1+IFERROR(VLOOKUP(K51,Hoja2!$B$5:$E$9,2,FALSE),0))^IFERROR(VLOOKUP(K51,Hoja2!$B$5:$E$9,4,FALSE),1),0)</f>
        <v>0</v>
      </c>
      <c r="R51" s="65">
        <f t="shared" si="1"/>
        <v>0</v>
      </c>
    </row>
    <row r="52" spans="2:18" x14ac:dyDescent="0.35">
      <c r="B52" s="3"/>
      <c r="C52" s="3"/>
      <c r="D52" s="3"/>
      <c r="E52" s="3"/>
      <c r="F52" s="3"/>
      <c r="G52" s="3"/>
      <c r="H52" s="3"/>
      <c r="I52" s="4"/>
      <c r="J52" s="64">
        <f t="shared" si="0"/>
        <v>0</v>
      </c>
      <c r="K52" s="3"/>
      <c r="L52" s="3"/>
      <c r="M52" s="3"/>
      <c r="N52" s="64">
        <f>+IF(L52=Hoja2!$B$16,J52*(1+IFERROR(VLOOKUP(K52,Hoja2!$B$5:$E$9,2,FALSE),0))^IFERROR(VLOOKUP(K52,Hoja2!$B$5:$E$9,4,FALSE),1),0)</f>
        <v>0</v>
      </c>
      <c r="O52" s="64">
        <f>+IF(L52=Hoja2!$B$17,J52*(1+IFERROR(VLOOKUP(K52,Hoja2!$B$5:$E$9,2,FALSE),0))^IFERROR(VLOOKUP(K52,Hoja2!$B$5:$E$9,4,FALSE),1),0)</f>
        <v>0</v>
      </c>
      <c r="P52" s="64">
        <f>+IF(L52=Hoja2!$B$19,J52*(1+IFERROR(VLOOKUP(K52,Hoja2!$B$5:$E$9,2,FALSE),0))^IFERROR(VLOOKUP(K52,Hoja2!$B$5:$E$9,4,FALSE),1),0)</f>
        <v>0</v>
      </c>
      <c r="Q52" s="64">
        <f>+IF(L52=Hoja2!$B$18,J52*(1+IFERROR(VLOOKUP(K52,Hoja2!$B$5:$E$9,2,FALSE),0))^IFERROR(VLOOKUP(K52,Hoja2!$B$5:$E$9,4,FALSE),1),0)</f>
        <v>0</v>
      </c>
      <c r="R52" s="65">
        <f t="shared" si="1"/>
        <v>0</v>
      </c>
    </row>
    <row r="53" spans="2:18" x14ac:dyDescent="0.35">
      <c r="B53" s="3"/>
      <c r="C53" s="3"/>
      <c r="D53" s="3"/>
      <c r="E53" s="3"/>
      <c r="F53" s="3"/>
      <c r="G53" s="3"/>
      <c r="H53" s="3"/>
      <c r="I53" s="4"/>
      <c r="J53" s="64">
        <f t="shared" si="0"/>
        <v>0</v>
      </c>
      <c r="K53" s="3"/>
      <c r="L53" s="3"/>
      <c r="M53" s="3"/>
      <c r="N53" s="64">
        <f>+IF(L53=Hoja2!$B$16,J53*(1+IFERROR(VLOOKUP(K53,Hoja2!$B$5:$E$9,2,FALSE),0))^IFERROR(VLOOKUP(K53,Hoja2!$B$5:$E$9,4,FALSE),1),0)</f>
        <v>0</v>
      </c>
      <c r="O53" s="64">
        <f>+IF(L53=Hoja2!$B$17,J53*(1+IFERROR(VLOOKUP(K53,Hoja2!$B$5:$E$9,2,FALSE),0))^IFERROR(VLOOKUP(K53,Hoja2!$B$5:$E$9,4,FALSE),1),0)</f>
        <v>0</v>
      </c>
      <c r="P53" s="64">
        <f>+IF(L53=Hoja2!$B$19,J53*(1+IFERROR(VLOOKUP(K53,Hoja2!$B$5:$E$9,2,FALSE),0))^IFERROR(VLOOKUP(K53,Hoja2!$B$5:$E$9,4,FALSE),1),0)</f>
        <v>0</v>
      </c>
      <c r="Q53" s="64">
        <f>+IF(L53=Hoja2!$B$18,J53*(1+IFERROR(VLOOKUP(K53,Hoja2!$B$5:$E$9,2,FALSE),0))^IFERROR(VLOOKUP(K53,Hoja2!$B$5:$E$9,4,FALSE),1),0)</f>
        <v>0</v>
      </c>
      <c r="R53" s="65">
        <f t="shared" si="1"/>
        <v>0</v>
      </c>
    </row>
    <row r="54" spans="2:18" x14ac:dyDescent="0.35">
      <c r="B54" s="3"/>
      <c r="C54" s="3"/>
      <c r="D54" s="3"/>
      <c r="E54" s="3"/>
      <c r="F54" s="3"/>
      <c r="G54" s="3"/>
      <c r="H54" s="3"/>
      <c r="I54" s="4"/>
      <c r="J54" s="64">
        <f t="shared" si="0"/>
        <v>0</v>
      </c>
      <c r="K54" s="3"/>
      <c r="L54" s="3"/>
      <c r="M54" s="3"/>
      <c r="N54" s="64">
        <f>+IF(L54=Hoja2!$B$16,J54*(1+IFERROR(VLOOKUP(K54,Hoja2!$B$5:$E$9,2,FALSE),0))^IFERROR(VLOOKUP(K54,Hoja2!$B$5:$E$9,4,FALSE),1),0)</f>
        <v>0</v>
      </c>
      <c r="O54" s="64">
        <f>+IF(L54=Hoja2!$B$17,J54*(1+IFERROR(VLOOKUP(K54,Hoja2!$B$5:$E$9,2,FALSE),0))^IFERROR(VLOOKUP(K54,Hoja2!$B$5:$E$9,4,FALSE),1),0)</f>
        <v>0</v>
      </c>
      <c r="P54" s="64">
        <f>+IF(L54=Hoja2!$B$19,J54*(1+IFERROR(VLOOKUP(K54,Hoja2!$B$5:$E$9,2,FALSE),0))^IFERROR(VLOOKUP(K54,Hoja2!$B$5:$E$9,4,FALSE),1),0)</f>
        <v>0</v>
      </c>
      <c r="Q54" s="64">
        <f>+IF(L54=Hoja2!$B$18,J54*(1+IFERROR(VLOOKUP(K54,Hoja2!$B$5:$E$9,2,FALSE),0))^IFERROR(VLOOKUP(K54,Hoja2!$B$5:$E$9,4,FALSE),1),0)</f>
        <v>0</v>
      </c>
      <c r="R54" s="65">
        <f t="shared" si="1"/>
        <v>0</v>
      </c>
    </row>
    <row r="55" spans="2:18" x14ac:dyDescent="0.35">
      <c r="B55" s="3"/>
      <c r="C55" s="3"/>
      <c r="D55" s="3"/>
      <c r="E55" s="3"/>
      <c r="F55" s="3"/>
      <c r="G55" s="3"/>
      <c r="H55" s="3"/>
      <c r="I55" s="4"/>
      <c r="J55" s="64">
        <f t="shared" si="0"/>
        <v>0</v>
      </c>
      <c r="K55" s="3"/>
      <c r="L55" s="3"/>
      <c r="M55" s="3"/>
      <c r="N55" s="64">
        <f>+IF(L55=Hoja2!$B$16,J55*(1+IFERROR(VLOOKUP(K55,Hoja2!$B$5:$E$9,2,FALSE),0))^IFERROR(VLOOKUP(K55,Hoja2!$B$5:$E$9,4,FALSE),1),0)</f>
        <v>0</v>
      </c>
      <c r="O55" s="64">
        <f>+IF(L55=Hoja2!$B$17,J55*(1+IFERROR(VLOOKUP(K55,Hoja2!$B$5:$E$9,2,FALSE),0))^IFERROR(VLOOKUP(K55,Hoja2!$B$5:$E$9,4,FALSE),1),0)</f>
        <v>0</v>
      </c>
      <c r="P55" s="64">
        <f>+IF(L55=Hoja2!$B$19,J55*(1+IFERROR(VLOOKUP(K55,Hoja2!$B$5:$E$9,2,FALSE),0))^IFERROR(VLOOKUP(K55,Hoja2!$B$5:$E$9,4,FALSE),1),0)</f>
        <v>0</v>
      </c>
      <c r="Q55" s="64">
        <f>+IF(L55=Hoja2!$B$18,J55*(1+IFERROR(VLOOKUP(K55,Hoja2!$B$5:$E$9,2,FALSE),0))^IFERROR(VLOOKUP(K55,Hoja2!$B$5:$E$9,4,FALSE),1),0)</f>
        <v>0</v>
      </c>
      <c r="R55" s="65">
        <f t="shared" si="1"/>
        <v>0</v>
      </c>
    </row>
    <row r="56" spans="2:18" x14ac:dyDescent="0.35">
      <c r="B56" s="3"/>
      <c r="C56" s="3"/>
      <c r="D56" s="3"/>
      <c r="E56" s="3"/>
      <c r="F56" s="3"/>
      <c r="G56" s="3"/>
      <c r="H56" s="3"/>
      <c r="I56" s="4"/>
      <c r="J56" s="64">
        <f t="shared" ref="J56:J90" si="2">+H56*I56</f>
        <v>0</v>
      </c>
      <c r="K56" s="3"/>
      <c r="L56" s="3"/>
      <c r="M56" s="3"/>
      <c r="N56" s="64">
        <f>+IF(L56=Hoja2!$B$16,J56*(1+IFERROR(VLOOKUP(K56,Hoja2!$B$5:$E$9,2,FALSE),0))^IFERROR(VLOOKUP(K56,Hoja2!$B$5:$E$9,4,FALSE),1),0)</f>
        <v>0</v>
      </c>
      <c r="O56" s="64">
        <f>+IF(L56=Hoja2!$B$17,J56*(1+IFERROR(VLOOKUP(K56,Hoja2!$B$5:$E$9,2,FALSE),0))^IFERROR(VLOOKUP(K56,Hoja2!$B$5:$E$9,4,FALSE),1),0)</f>
        <v>0</v>
      </c>
      <c r="P56" s="64">
        <f>+IF(L56=Hoja2!$B$19,J56*(1+IFERROR(VLOOKUP(K56,Hoja2!$B$5:$E$9,2,FALSE),0))^IFERROR(VLOOKUP(K56,Hoja2!$B$5:$E$9,4,FALSE),1),0)</f>
        <v>0</v>
      </c>
      <c r="Q56" s="64">
        <f>+IF(L56=Hoja2!$B$18,J56*(1+IFERROR(VLOOKUP(K56,Hoja2!$B$5:$E$9,2,FALSE),0))^IFERROR(VLOOKUP(K56,Hoja2!$B$5:$E$9,4,FALSE),1),0)</f>
        <v>0</v>
      </c>
      <c r="R56" s="65">
        <f t="shared" si="1"/>
        <v>0</v>
      </c>
    </row>
    <row r="57" spans="2:18" x14ac:dyDescent="0.35">
      <c r="B57" s="3"/>
      <c r="C57" s="3"/>
      <c r="D57" s="3"/>
      <c r="E57" s="3"/>
      <c r="F57" s="3"/>
      <c r="G57" s="3"/>
      <c r="H57" s="3"/>
      <c r="I57" s="4"/>
      <c r="J57" s="64">
        <f t="shared" si="2"/>
        <v>0</v>
      </c>
      <c r="K57" s="3"/>
      <c r="L57" s="3"/>
      <c r="M57" s="3"/>
      <c r="N57" s="64">
        <f>+IF(L57=Hoja2!$B$16,J57*(1+IFERROR(VLOOKUP(K57,Hoja2!$B$5:$E$9,2,FALSE),0))^IFERROR(VLOOKUP(K57,Hoja2!$B$5:$E$9,4,FALSE),1),0)</f>
        <v>0</v>
      </c>
      <c r="O57" s="64">
        <f>+IF(L57=Hoja2!$B$17,J57*(1+IFERROR(VLOOKUP(K57,Hoja2!$B$5:$E$9,2,FALSE),0))^IFERROR(VLOOKUP(K57,Hoja2!$B$5:$E$9,4,FALSE),1),0)</f>
        <v>0</v>
      </c>
      <c r="P57" s="64">
        <f>+IF(L57=Hoja2!$B$19,J57*(1+IFERROR(VLOOKUP(K57,Hoja2!$B$5:$E$9,2,FALSE),0))^IFERROR(VLOOKUP(K57,Hoja2!$B$5:$E$9,4,FALSE),1),0)</f>
        <v>0</v>
      </c>
      <c r="Q57" s="64">
        <f>+IF(L57=Hoja2!$B$18,J57*(1+IFERROR(VLOOKUP(K57,Hoja2!$B$5:$E$9,2,FALSE),0))^IFERROR(VLOOKUP(K57,Hoja2!$B$5:$E$9,4,FALSE),1),0)</f>
        <v>0</v>
      </c>
      <c r="R57" s="65">
        <f t="shared" si="1"/>
        <v>0</v>
      </c>
    </row>
    <row r="58" spans="2:18" x14ac:dyDescent="0.35">
      <c r="B58" s="3"/>
      <c r="C58" s="3"/>
      <c r="D58" s="3"/>
      <c r="E58" s="3"/>
      <c r="F58" s="3"/>
      <c r="G58" s="3"/>
      <c r="H58" s="3"/>
      <c r="I58" s="4"/>
      <c r="J58" s="64">
        <f t="shared" si="2"/>
        <v>0</v>
      </c>
      <c r="K58" s="3"/>
      <c r="L58" s="3"/>
      <c r="M58" s="3"/>
      <c r="N58" s="64">
        <f>+IF(L58=Hoja2!$B$16,J58*(1+IFERROR(VLOOKUP(K58,Hoja2!$B$5:$E$9,2,FALSE),0))^IFERROR(VLOOKUP(K58,Hoja2!$B$5:$E$9,4,FALSE),1),0)</f>
        <v>0</v>
      </c>
      <c r="O58" s="64">
        <f>+IF(L58=Hoja2!$B$17,J58*(1+IFERROR(VLOOKUP(K58,Hoja2!$B$5:$E$9,2,FALSE),0))^IFERROR(VLOOKUP(K58,Hoja2!$B$5:$E$9,4,FALSE),1),0)</f>
        <v>0</v>
      </c>
      <c r="P58" s="64">
        <f>+IF(L58=Hoja2!$B$19,J58*(1+IFERROR(VLOOKUP(K58,Hoja2!$B$5:$E$9,2,FALSE),0))^IFERROR(VLOOKUP(K58,Hoja2!$B$5:$E$9,4,FALSE),1),0)</f>
        <v>0</v>
      </c>
      <c r="Q58" s="64">
        <f>+IF(L58=Hoja2!$B$18,J58*(1+IFERROR(VLOOKUP(K58,Hoja2!$B$5:$E$9,2,FALSE),0))^IFERROR(VLOOKUP(K58,Hoja2!$B$5:$E$9,4,FALSE),1),0)</f>
        <v>0</v>
      </c>
      <c r="R58" s="65">
        <f t="shared" si="1"/>
        <v>0</v>
      </c>
    </row>
    <row r="59" spans="2:18" x14ac:dyDescent="0.35">
      <c r="B59" s="3"/>
      <c r="C59" s="3"/>
      <c r="D59" s="3"/>
      <c r="E59" s="3"/>
      <c r="F59" s="3"/>
      <c r="G59" s="3"/>
      <c r="H59" s="3"/>
      <c r="I59" s="4"/>
      <c r="J59" s="64">
        <f t="shared" si="2"/>
        <v>0</v>
      </c>
      <c r="K59" s="3"/>
      <c r="L59" s="3"/>
      <c r="M59" s="3"/>
      <c r="N59" s="64">
        <f>+IF(L59=Hoja2!$B$16,J59*(1+IFERROR(VLOOKUP(K59,Hoja2!$B$5:$E$9,2,FALSE),0))^IFERROR(VLOOKUP(K59,Hoja2!$B$5:$E$9,4,FALSE),1),0)</f>
        <v>0</v>
      </c>
      <c r="O59" s="64">
        <f>+IF(L59=Hoja2!$B$17,J59*(1+IFERROR(VLOOKUP(K59,Hoja2!$B$5:$E$9,2,FALSE),0))^IFERROR(VLOOKUP(K59,Hoja2!$B$5:$E$9,4,FALSE),1),0)</f>
        <v>0</v>
      </c>
      <c r="P59" s="64">
        <f>+IF(L59=Hoja2!$B$19,J59*(1+IFERROR(VLOOKUP(K59,Hoja2!$B$5:$E$9,2,FALSE),0))^IFERROR(VLOOKUP(K59,Hoja2!$B$5:$E$9,4,FALSE),1),0)</f>
        <v>0</v>
      </c>
      <c r="Q59" s="64">
        <f>+IF(L59=Hoja2!$B$18,J59*(1+IFERROR(VLOOKUP(K59,Hoja2!$B$5:$E$9,2,FALSE),0))^IFERROR(VLOOKUP(K59,Hoja2!$B$5:$E$9,4,FALSE),1),0)</f>
        <v>0</v>
      </c>
      <c r="R59" s="65">
        <f t="shared" si="1"/>
        <v>0</v>
      </c>
    </row>
    <row r="60" spans="2:18" x14ac:dyDescent="0.35">
      <c r="B60" s="3"/>
      <c r="C60" s="3"/>
      <c r="D60" s="3"/>
      <c r="E60" s="3"/>
      <c r="F60" s="3"/>
      <c r="G60" s="3"/>
      <c r="H60" s="3"/>
      <c r="I60" s="4"/>
      <c r="J60" s="64">
        <f t="shared" si="2"/>
        <v>0</v>
      </c>
      <c r="K60" s="3"/>
      <c r="L60" s="3"/>
      <c r="M60" s="3"/>
      <c r="N60" s="64">
        <f>+IF(L60=Hoja2!$B$16,J60*(1+IFERROR(VLOOKUP(K60,Hoja2!$B$5:$E$9,2,FALSE),0))^IFERROR(VLOOKUP(K60,Hoja2!$B$5:$E$9,4,FALSE),1),0)</f>
        <v>0</v>
      </c>
      <c r="O60" s="64">
        <f>+IF(L60=Hoja2!$B$17,J60*(1+IFERROR(VLOOKUP(K60,Hoja2!$B$5:$E$9,2,FALSE),0))^IFERROR(VLOOKUP(K60,Hoja2!$B$5:$E$9,4,FALSE),1),0)</f>
        <v>0</v>
      </c>
      <c r="P60" s="64">
        <f>+IF(L60=Hoja2!$B$19,J60*(1+IFERROR(VLOOKUP(K60,Hoja2!$B$5:$E$9,2,FALSE),0))^IFERROR(VLOOKUP(K60,Hoja2!$B$5:$E$9,4,FALSE),1),0)</f>
        <v>0</v>
      </c>
      <c r="Q60" s="64">
        <f>+IF(L60=Hoja2!$B$18,J60*(1+IFERROR(VLOOKUP(K60,Hoja2!$B$5:$E$9,2,FALSE),0))^IFERROR(VLOOKUP(K60,Hoja2!$B$5:$E$9,4,FALSE),1),0)</f>
        <v>0</v>
      </c>
      <c r="R60" s="65">
        <f t="shared" si="1"/>
        <v>0</v>
      </c>
    </row>
    <row r="61" spans="2:18" x14ac:dyDescent="0.35">
      <c r="B61" s="3"/>
      <c r="C61" s="3"/>
      <c r="D61" s="3"/>
      <c r="E61" s="3"/>
      <c r="F61" s="3"/>
      <c r="G61" s="3"/>
      <c r="H61" s="3"/>
      <c r="I61" s="4"/>
      <c r="J61" s="64">
        <f t="shared" si="2"/>
        <v>0</v>
      </c>
      <c r="K61" s="3"/>
      <c r="L61" s="3"/>
      <c r="M61" s="3"/>
      <c r="N61" s="64">
        <f>+IF(L61=Hoja2!$B$16,J61*(1+IFERROR(VLOOKUP(K61,Hoja2!$B$5:$E$9,2,FALSE),0))^IFERROR(VLOOKUP(K61,Hoja2!$B$5:$E$9,4,FALSE),1),0)</f>
        <v>0</v>
      </c>
      <c r="O61" s="64">
        <f>+IF(L61=Hoja2!$B$17,J61*(1+IFERROR(VLOOKUP(K61,Hoja2!$B$5:$E$9,2,FALSE),0))^IFERROR(VLOOKUP(K61,Hoja2!$B$5:$E$9,4,FALSE),1),0)</f>
        <v>0</v>
      </c>
      <c r="P61" s="64">
        <f>+IF(L61=Hoja2!$B$19,J61*(1+IFERROR(VLOOKUP(K61,Hoja2!$B$5:$E$9,2,FALSE),0))^IFERROR(VLOOKUP(K61,Hoja2!$B$5:$E$9,4,FALSE),1),0)</f>
        <v>0</v>
      </c>
      <c r="Q61" s="64">
        <f>+IF(L61=Hoja2!$B$18,J61*(1+IFERROR(VLOOKUP(K61,Hoja2!$B$5:$E$9,2,FALSE),0))^IFERROR(VLOOKUP(K61,Hoja2!$B$5:$E$9,4,FALSE),1),0)</f>
        <v>0</v>
      </c>
      <c r="R61" s="65">
        <f t="shared" si="1"/>
        <v>0</v>
      </c>
    </row>
    <row r="62" spans="2:18" x14ac:dyDescent="0.35">
      <c r="B62" s="3"/>
      <c r="C62" s="3"/>
      <c r="D62" s="3"/>
      <c r="E62" s="3"/>
      <c r="F62" s="3"/>
      <c r="G62" s="3"/>
      <c r="H62" s="3"/>
      <c r="I62" s="4"/>
      <c r="J62" s="64">
        <f t="shared" si="2"/>
        <v>0</v>
      </c>
      <c r="K62" s="3"/>
      <c r="L62" s="3"/>
      <c r="M62" s="3"/>
      <c r="N62" s="64">
        <f>+IF(L62=Hoja2!$B$16,J62*(1+IFERROR(VLOOKUP(K62,Hoja2!$B$5:$E$9,2,FALSE),0))^IFERROR(VLOOKUP(K62,Hoja2!$B$5:$E$9,4,FALSE),1),0)</f>
        <v>0</v>
      </c>
      <c r="O62" s="64">
        <f>+IF(L62=Hoja2!$B$17,J62*(1+IFERROR(VLOOKUP(K62,Hoja2!$B$5:$E$9,2,FALSE),0))^IFERROR(VLOOKUP(K62,Hoja2!$B$5:$E$9,4,FALSE),1),0)</f>
        <v>0</v>
      </c>
      <c r="P62" s="64">
        <f>+IF(L62=Hoja2!$B$19,J62*(1+IFERROR(VLOOKUP(K62,Hoja2!$B$5:$E$9,2,FALSE),0))^IFERROR(VLOOKUP(K62,Hoja2!$B$5:$E$9,4,FALSE),1),0)</f>
        <v>0</v>
      </c>
      <c r="Q62" s="64">
        <f>+IF(L62=Hoja2!$B$18,J62*(1+IFERROR(VLOOKUP(K62,Hoja2!$B$5:$E$9,2,FALSE),0))^IFERROR(VLOOKUP(K62,Hoja2!$B$5:$E$9,4,FALSE),1),0)</f>
        <v>0</v>
      </c>
      <c r="R62" s="65">
        <f t="shared" si="1"/>
        <v>0</v>
      </c>
    </row>
    <row r="63" spans="2:18" x14ac:dyDescent="0.35">
      <c r="B63" s="3"/>
      <c r="C63" s="3"/>
      <c r="D63" s="3"/>
      <c r="E63" s="3"/>
      <c r="F63" s="3"/>
      <c r="G63" s="3"/>
      <c r="H63" s="3"/>
      <c r="I63" s="4"/>
      <c r="J63" s="64">
        <f t="shared" si="2"/>
        <v>0</v>
      </c>
      <c r="K63" s="3"/>
      <c r="L63" s="3"/>
      <c r="M63" s="3"/>
      <c r="N63" s="64">
        <f>+IF(L63=Hoja2!$B$16,J63*(1+IFERROR(VLOOKUP(K63,Hoja2!$B$5:$E$9,2,FALSE),0))^IFERROR(VLOOKUP(K63,Hoja2!$B$5:$E$9,4,FALSE),1),0)</f>
        <v>0</v>
      </c>
      <c r="O63" s="64">
        <f>+IF(L63=Hoja2!$B$17,J63*(1+IFERROR(VLOOKUP(K63,Hoja2!$B$5:$E$9,2,FALSE),0))^IFERROR(VLOOKUP(K63,Hoja2!$B$5:$E$9,4,FALSE),1),0)</f>
        <v>0</v>
      </c>
      <c r="P63" s="64">
        <f>+IF(L63=Hoja2!$B$19,J63*(1+IFERROR(VLOOKUP(K63,Hoja2!$B$5:$E$9,2,FALSE),0))^IFERROR(VLOOKUP(K63,Hoja2!$B$5:$E$9,4,FALSE),1),0)</f>
        <v>0</v>
      </c>
      <c r="Q63" s="64">
        <f>+IF(L63=Hoja2!$B$18,J63*(1+IFERROR(VLOOKUP(K63,Hoja2!$B$5:$E$9,2,FALSE),0))^IFERROR(VLOOKUP(K63,Hoja2!$B$5:$E$9,4,FALSE),1),0)</f>
        <v>0</v>
      </c>
      <c r="R63" s="65">
        <f t="shared" si="1"/>
        <v>0</v>
      </c>
    </row>
    <row r="64" spans="2:18" x14ac:dyDescent="0.35">
      <c r="B64" s="3"/>
      <c r="C64" s="3"/>
      <c r="D64" s="3"/>
      <c r="E64" s="3"/>
      <c r="F64" s="3"/>
      <c r="G64" s="3"/>
      <c r="H64" s="3"/>
      <c r="I64" s="4"/>
      <c r="J64" s="64">
        <f t="shared" si="2"/>
        <v>0</v>
      </c>
      <c r="K64" s="3"/>
      <c r="L64" s="3"/>
      <c r="M64" s="3"/>
      <c r="N64" s="64">
        <f>+IF(L64=Hoja2!$B$16,J64*(1+IFERROR(VLOOKUP(K64,Hoja2!$B$5:$E$9,2,FALSE),0))^IFERROR(VLOOKUP(K64,Hoja2!$B$5:$E$9,4,FALSE),1),0)</f>
        <v>0</v>
      </c>
      <c r="O64" s="64">
        <f>+IF(L64=Hoja2!$B$17,J64*(1+IFERROR(VLOOKUP(K64,Hoja2!$B$5:$E$9,2,FALSE),0))^IFERROR(VLOOKUP(K64,Hoja2!$B$5:$E$9,4,FALSE),1),0)</f>
        <v>0</v>
      </c>
      <c r="P64" s="64">
        <f>+IF(L64=Hoja2!$B$19,J64*(1+IFERROR(VLOOKUP(K64,Hoja2!$B$5:$E$9,2,FALSE),0))^IFERROR(VLOOKUP(K64,Hoja2!$B$5:$E$9,4,FALSE),1),0)</f>
        <v>0</v>
      </c>
      <c r="Q64" s="64">
        <f>+IF(L64=Hoja2!$B$18,J64*(1+IFERROR(VLOOKUP(K64,Hoja2!$B$5:$E$9,2,FALSE),0))^IFERROR(VLOOKUP(K64,Hoja2!$B$5:$E$9,4,FALSE),1),0)</f>
        <v>0</v>
      </c>
      <c r="R64" s="65">
        <f t="shared" si="1"/>
        <v>0</v>
      </c>
    </row>
    <row r="65" spans="2:18" x14ac:dyDescent="0.35">
      <c r="B65" s="3"/>
      <c r="C65" s="3"/>
      <c r="D65" s="3"/>
      <c r="E65" s="3"/>
      <c r="F65" s="3"/>
      <c r="G65" s="3"/>
      <c r="H65" s="3"/>
      <c r="I65" s="4"/>
      <c r="J65" s="64">
        <f t="shared" si="2"/>
        <v>0</v>
      </c>
      <c r="K65" s="3"/>
      <c r="L65" s="3"/>
      <c r="M65" s="3"/>
      <c r="N65" s="64">
        <f>+IF(L65=Hoja2!$B$16,J65*(1+IFERROR(VLOOKUP(K65,Hoja2!$B$5:$E$9,2,FALSE),0))^IFERROR(VLOOKUP(K65,Hoja2!$B$5:$E$9,4,FALSE),1),0)</f>
        <v>0</v>
      </c>
      <c r="O65" s="64">
        <f>+IF(L65=Hoja2!$B$17,J65*(1+IFERROR(VLOOKUP(K65,Hoja2!$B$5:$E$9,2,FALSE),0))^IFERROR(VLOOKUP(K65,Hoja2!$B$5:$E$9,4,FALSE),1),0)</f>
        <v>0</v>
      </c>
      <c r="P65" s="64">
        <f>+IF(L65=Hoja2!$B$19,J65*(1+IFERROR(VLOOKUP(K65,Hoja2!$B$5:$E$9,2,FALSE),0))^IFERROR(VLOOKUP(K65,Hoja2!$B$5:$E$9,4,FALSE),1),0)</f>
        <v>0</v>
      </c>
      <c r="Q65" s="64">
        <f>+IF(L65=Hoja2!$B$18,J65*(1+IFERROR(VLOOKUP(K65,Hoja2!$B$5:$E$9,2,FALSE),0))^IFERROR(VLOOKUP(K65,Hoja2!$B$5:$E$9,4,FALSE),1),0)</f>
        <v>0</v>
      </c>
      <c r="R65" s="65">
        <f t="shared" si="1"/>
        <v>0</v>
      </c>
    </row>
    <row r="66" spans="2:18" x14ac:dyDescent="0.35">
      <c r="B66" s="3"/>
      <c r="C66" s="3"/>
      <c r="D66" s="3"/>
      <c r="E66" s="3"/>
      <c r="F66" s="3"/>
      <c r="G66" s="3"/>
      <c r="H66" s="3"/>
      <c r="I66" s="4"/>
      <c r="J66" s="64">
        <f t="shared" si="2"/>
        <v>0</v>
      </c>
      <c r="K66" s="3"/>
      <c r="L66" s="3"/>
      <c r="M66" s="3"/>
      <c r="N66" s="64">
        <f>+IF(L66=Hoja2!$B$16,J66*(1+IFERROR(VLOOKUP(K66,Hoja2!$B$5:$E$9,2,FALSE),0))^IFERROR(VLOOKUP(K66,Hoja2!$B$5:$E$9,4,FALSE),1),0)</f>
        <v>0</v>
      </c>
      <c r="O66" s="64">
        <f>+IF(L66=Hoja2!$B$17,J66*(1+IFERROR(VLOOKUP(K66,Hoja2!$B$5:$E$9,2,FALSE),0))^IFERROR(VLOOKUP(K66,Hoja2!$B$5:$E$9,4,FALSE),1),0)</f>
        <v>0</v>
      </c>
      <c r="P66" s="64">
        <f>+IF(L66=Hoja2!$B$19,J66*(1+IFERROR(VLOOKUP(K66,Hoja2!$B$5:$E$9,2,FALSE),0))^IFERROR(VLOOKUP(K66,Hoja2!$B$5:$E$9,4,FALSE),1),0)</f>
        <v>0</v>
      </c>
      <c r="Q66" s="64">
        <f>+IF(L66=Hoja2!$B$18,J66*(1+IFERROR(VLOOKUP(K66,Hoja2!$B$5:$E$9,2,FALSE),0))^IFERROR(VLOOKUP(K66,Hoja2!$B$5:$E$9,4,FALSE),1),0)</f>
        <v>0</v>
      </c>
      <c r="R66" s="65">
        <f t="shared" si="1"/>
        <v>0</v>
      </c>
    </row>
    <row r="67" spans="2:18" x14ac:dyDescent="0.35">
      <c r="B67" s="3"/>
      <c r="C67" s="3"/>
      <c r="D67" s="3"/>
      <c r="E67" s="3"/>
      <c r="F67" s="3"/>
      <c r="G67" s="3"/>
      <c r="H67" s="3"/>
      <c r="I67" s="4"/>
      <c r="J67" s="64">
        <f t="shared" si="2"/>
        <v>0</v>
      </c>
      <c r="K67" s="3"/>
      <c r="L67" s="3"/>
      <c r="M67" s="3"/>
      <c r="N67" s="64">
        <f>+IF(L67=Hoja2!$B$16,J67*(1+IFERROR(VLOOKUP(K67,Hoja2!$B$5:$E$9,2,FALSE),0))^IFERROR(VLOOKUP(K67,Hoja2!$B$5:$E$9,4,FALSE),1),0)</f>
        <v>0</v>
      </c>
      <c r="O67" s="64">
        <f>+IF(L67=Hoja2!$B$17,J67*(1+IFERROR(VLOOKUP(K67,Hoja2!$B$5:$E$9,2,FALSE),0))^IFERROR(VLOOKUP(K67,Hoja2!$B$5:$E$9,4,FALSE),1),0)</f>
        <v>0</v>
      </c>
      <c r="P67" s="64">
        <f>+IF(L67=Hoja2!$B$19,J67*(1+IFERROR(VLOOKUP(K67,Hoja2!$B$5:$E$9,2,FALSE),0))^IFERROR(VLOOKUP(K67,Hoja2!$B$5:$E$9,4,FALSE),1),0)</f>
        <v>0</v>
      </c>
      <c r="Q67" s="64">
        <f>+IF(L67=Hoja2!$B$18,J67*(1+IFERROR(VLOOKUP(K67,Hoja2!$B$5:$E$9,2,FALSE),0))^IFERROR(VLOOKUP(K67,Hoja2!$B$5:$E$9,4,FALSE),1),0)</f>
        <v>0</v>
      </c>
      <c r="R67" s="65">
        <f t="shared" si="1"/>
        <v>0</v>
      </c>
    </row>
    <row r="68" spans="2:18" x14ac:dyDescent="0.35">
      <c r="B68" s="3"/>
      <c r="C68" s="3"/>
      <c r="D68" s="3"/>
      <c r="E68" s="3"/>
      <c r="F68" s="3"/>
      <c r="G68" s="3"/>
      <c r="H68" s="3"/>
      <c r="I68" s="4"/>
      <c r="J68" s="64">
        <f t="shared" si="2"/>
        <v>0</v>
      </c>
      <c r="K68" s="3"/>
      <c r="L68" s="3"/>
      <c r="M68" s="3"/>
      <c r="N68" s="64">
        <f>+IF(L68=Hoja2!$B$16,J68*(1+IFERROR(VLOOKUP(K68,Hoja2!$B$5:$E$9,2,FALSE),0))^IFERROR(VLOOKUP(K68,Hoja2!$B$5:$E$9,4,FALSE),1),0)</f>
        <v>0</v>
      </c>
      <c r="O68" s="64">
        <f>+IF(L68=Hoja2!$B$17,J68*(1+IFERROR(VLOOKUP(K68,Hoja2!$B$5:$E$9,2,FALSE),0))^IFERROR(VLOOKUP(K68,Hoja2!$B$5:$E$9,4,FALSE),1),0)</f>
        <v>0</v>
      </c>
      <c r="P68" s="64">
        <f>+IF(L68=Hoja2!$B$19,J68*(1+IFERROR(VLOOKUP(K68,Hoja2!$B$5:$E$9,2,FALSE),0))^IFERROR(VLOOKUP(K68,Hoja2!$B$5:$E$9,4,FALSE),1),0)</f>
        <v>0</v>
      </c>
      <c r="Q68" s="64">
        <f>+IF(L68=Hoja2!$B$18,J68*(1+IFERROR(VLOOKUP(K68,Hoja2!$B$5:$E$9,2,FALSE),0))^IFERROR(VLOOKUP(K68,Hoja2!$B$5:$E$9,4,FALSE),1),0)</f>
        <v>0</v>
      </c>
      <c r="R68" s="65">
        <f t="shared" si="1"/>
        <v>0</v>
      </c>
    </row>
    <row r="69" spans="2:18" x14ac:dyDescent="0.35">
      <c r="B69" s="3"/>
      <c r="C69" s="3"/>
      <c r="D69" s="3"/>
      <c r="E69" s="3"/>
      <c r="F69" s="3"/>
      <c r="G69" s="3"/>
      <c r="H69" s="3"/>
      <c r="I69" s="4"/>
      <c r="J69" s="64">
        <f t="shared" si="2"/>
        <v>0</v>
      </c>
      <c r="K69" s="3"/>
      <c r="L69" s="3"/>
      <c r="M69" s="3"/>
      <c r="N69" s="64">
        <f>+IF(L69=Hoja2!$B$16,J69*(1+IFERROR(VLOOKUP(K69,Hoja2!$B$5:$E$9,2,FALSE),0))^IFERROR(VLOOKUP(K69,Hoja2!$B$5:$E$9,4,FALSE),1),0)</f>
        <v>0</v>
      </c>
      <c r="O69" s="64">
        <f>+IF(L69=Hoja2!$B$17,J69*(1+IFERROR(VLOOKUP(K69,Hoja2!$B$5:$E$9,2,FALSE),0))^IFERROR(VLOOKUP(K69,Hoja2!$B$5:$E$9,4,FALSE),1),0)</f>
        <v>0</v>
      </c>
      <c r="P69" s="64">
        <f>+IF(L69=Hoja2!$B$19,J69*(1+IFERROR(VLOOKUP(K69,Hoja2!$B$5:$E$9,2,FALSE),0))^IFERROR(VLOOKUP(K69,Hoja2!$B$5:$E$9,4,FALSE),1),0)</f>
        <v>0</v>
      </c>
      <c r="Q69" s="64">
        <f>+IF(L69=Hoja2!$B$18,J69*(1+IFERROR(VLOOKUP(K69,Hoja2!$B$5:$E$9,2,FALSE),0))^IFERROR(VLOOKUP(K69,Hoja2!$B$5:$E$9,4,FALSE),1),0)</f>
        <v>0</v>
      </c>
      <c r="R69" s="65">
        <f t="shared" si="1"/>
        <v>0</v>
      </c>
    </row>
    <row r="70" spans="2:18" x14ac:dyDescent="0.35">
      <c r="B70" s="3"/>
      <c r="C70" s="3"/>
      <c r="D70" s="3"/>
      <c r="E70" s="3"/>
      <c r="F70" s="3"/>
      <c r="G70" s="3"/>
      <c r="H70" s="3"/>
      <c r="I70" s="4"/>
      <c r="J70" s="64">
        <f t="shared" ref="J70:J88" si="3">+H70*I70</f>
        <v>0</v>
      </c>
      <c r="K70" s="3"/>
      <c r="L70" s="3"/>
      <c r="M70" s="3"/>
      <c r="N70" s="64">
        <f>+IF(L70=Hoja2!$B$16,J70*(1+IFERROR(VLOOKUP(K70,Hoja2!$B$5:$E$9,2,FALSE),0))^IFERROR(VLOOKUP(K70,Hoja2!$B$5:$E$9,4,FALSE),1),0)</f>
        <v>0</v>
      </c>
      <c r="O70" s="64">
        <f>+IF(L70=Hoja2!$B$17,J70*(1+IFERROR(VLOOKUP(K70,Hoja2!$B$5:$E$9,2,FALSE),0))^IFERROR(VLOOKUP(K70,Hoja2!$B$5:$E$9,4,FALSE),1),0)</f>
        <v>0</v>
      </c>
      <c r="P70" s="64">
        <f>+IF(L70=Hoja2!$B$19,J70*(1+IFERROR(VLOOKUP(K70,Hoja2!$B$5:$E$9,2,FALSE),0))^IFERROR(VLOOKUP(K70,Hoja2!$B$5:$E$9,4,FALSE),1),0)</f>
        <v>0</v>
      </c>
      <c r="Q70" s="64">
        <f>+IF(L70=Hoja2!$B$18,J70*(1+IFERROR(VLOOKUP(K70,Hoja2!$B$5:$E$9,2,FALSE),0))^IFERROR(VLOOKUP(K70,Hoja2!$B$5:$E$9,4,FALSE),1),0)</f>
        <v>0</v>
      </c>
      <c r="R70" s="65">
        <f t="shared" si="1"/>
        <v>0</v>
      </c>
    </row>
    <row r="71" spans="2:18" x14ac:dyDescent="0.35">
      <c r="B71" s="3"/>
      <c r="C71" s="3"/>
      <c r="D71" s="3"/>
      <c r="E71" s="3"/>
      <c r="F71" s="3"/>
      <c r="G71" s="3"/>
      <c r="H71" s="3"/>
      <c r="I71" s="4"/>
      <c r="J71" s="64">
        <f t="shared" si="3"/>
        <v>0</v>
      </c>
      <c r="K71" s="3"/>
      <c r="L71" s="3"/>
      <c r="M71" s="3"/>
      <c r="N71" s="64">
        <f>+IF(L71=Hoja2!$B$16,J71*(1+IFERROR(VLOOKUP(K71,Hoja2!$B$5:$E$9,2,FALSE),0))^IFERROR(VLOOKUP(K71,Hoja2!$B$5:$E$9,4,FALSE),1),0)</f>
        <v>0</v>
      </c>
      <c r="O71" s="64">
        <f>+IF(L71=Hoja2!$B$17,J71*(1+IFERROR(VLOOKUP(K71,Hoja2!$B$5:$E$9,2,FALSE),0))^IFERROR(VLOOKUP(K71,Hoja2!$B$5:$E$9,4,FALSE),1),0)</f>
        <v>0</v>
      </c>
      <c r="P71" s="64">
        <f>+IF(L71=Hoja2!$B$19,J71*(1+IFERROR(VLOOKUP(K71,Hoja2!$B$5:$E$9,2,FALSE),0))^IFERROR(VLOOKUP(K71,Hoja2!$B$5:$E$9,4,FALSE),1),0)</f>
        <v>0</v>
      </c>
      <c r="Q71" s="64">
        <f>+IF(L71=Hoja2!$B$18,J71*(1+IFERROR(VLOOKUP(K71,Hoja2!$B$5:$E$9,2,FALSE),0))^IFERROR(VLOOKUP(K71,Hoja2!$B$5:$E$9,4,FALSE),1),0)</f>
        <v>0</v>
      </c>
      <c r="R71" s="65">
        <f t="shared" si="1"/>
        <v>0</v>
      </c>
    </row>
    <row r="72" spans="2:18" x14ac:dyDescent="0.35">
      <c r="B72" s="3"/>
      <c r="C72" s="3"/>
      <c r="D72" s="3"/>
      <c r="E72" s="3"/>
      <c r="F72" s="3"/>
      <c r="G72" s="3"/>
      <c r="H72" s="3"/>
      <c r="I72" s="4"/>
      <c r="J72" s="64">
        <f t="shared" si="3"/>
        <v>0</v>
      </c>
      <c r="K72" s="3"/>
      <c r="L72" s="3"/>
      <c r="M72" s="3"/>
      <c r="N72" s="64">
        <f>+IF(L72=Hoja2!$B$16,J72*(1+IFERROR(VLOOKUP(K72,Hoja2!$B$5:$E$9,2,FALSE),0))^IFERROR(VLOOKUP(K72,Hoja2!$B$5:$E$9,4,FALSE),1),0)</f>
        <v>0</v>
      </c>
      <c r="O72" s="64">
        <f>+IF(L72=Hoja2!$B$17,J72*(1+IFERROR(VLOOKUP(K72,Hoja2!$B$5:$E$9,2,FALSE),0))^IFERROR(VLOOKUP(K72,Hoja2!$B$5:$E$9,4,FALSE),1),0)</f>
        <v>0</v>
      </c>
      <c r="P72" s="64">
        <f>+IF(L72=Hoja2!$B$19,J72*(1+IFERROR(VLOOKUP(K72,Hoja2!$B$5:$E$9,2,FALSE),0))^IFERROR(VLOOKUP(K72,Hoja2!$B$5:$E$9,4,FALSE),1),0)</f>
        <v>0</v>
      </c>
      <c r="Q72" s="64">
        <f>+IF(L72=Hoja2!$B$18,J72*(1+IFERROR(VLOOKUP(K72,Hoja2!$B$5:$E$9,2,FALSE),0))^IFERROR(VLOOKUP(K72,Hoja2!$B$5:$E$9,4,FALSE),1),0)</f>
        <v>0</v>
      </c>
      <c r="R72" s="65">
        <f t="shared" si="1"/>
        <v>0</v>
      </c>
    </row>
    <row r="73" spans="2:18" x14ac:dyDescent="0.35">
      <c r="B73" s="3"/>
      <c r="C73" s="3"/>
      <c r="D73" s="3"/>
      <c r="E73" s="3"/>
      <c r="F73" s="3"/>
      <c r="G73" s="3"/>
      <c r="H73" s="3"/>
      <c r="I73" s="4"/>
      <c r="J73" s="64">
        <f t="shared" si="3"/>
        <v>0</v>
      </c>
      <c r="K73" s="3"/>
      <c r="L73" s="3"/>
      <c r="M73" s="3"/>
      <c r="N73" s="64">
        <f>+IF(L73=Hoja2!$B$16,J73*(1+IFERROR(VLOOKUP(K73,Hoja2!$B$5:$E$9,2,FALSE),0))^IFERROR(VLOOKUP(K73,Hoja2!$B$5:$E$9,4,FALSE),1),0)</f>
        <v>0</v>
      </c>
      <c r="O73" s="64">
        <f>+IF(L73=Hoja2!$B$17,J73*(1+IFERROR(VLOOKUP(K73,Hoja2!$B$5:$E$9,2,FALSE),0))^IFERROR(VLOOKUP(K73,Hoja2!$B$5:$E$9,4,FALSE),1),0)</f>
        <v>0</v>
      </c>
      <c r="P73" s="64">
        <f>+IF(L73=Hoja2!$B$19,J73*(1+IFERROR(VLOOKUP(K73,Hoja2!$B$5:$E$9,2,FALSE),0))^IFERROR(VLOOKUP(K73,Hoja2!$B$5:$E$9,4,FALSE),1),0)</f>
        <v>0</v>
      </c>
      <c r="Q73" s="64">
        <f>+IF(L73=Hoja2!$B$18,J73*(1+IFERROR(VLOOKUP(K73,Hoja2!$B$5:$E$9,2,FALSE),0))^IFERROR(VLOOKUP(K73,Hoja2!$B$5:$E$9,4,FALSE),1),0)</f>
        <v>0</v>
      </c>
      <c r="R73" s="65">
        <f t="shared" si="1"/>
        <v>0</v>
      </c>
    </row>
    <row r="74" spans="2:18" x14ac:dyDescent="0.35">
      <c r="B74" s="3"/>
      <c r="C74" s="3"/>
      <c r="D74" s="3"/>
      <c r="E74" s="3"/>
      <c r="F74" s="3"/>
      <c r="G74" s="3"/>
      <c r="H74" s="3"/>
      <c r="I74" s="4"/>
      <c r="J74" s="64">
        <f t="shared" si="3"/>
        <v>0</v>
      </c>
      <c r="K74" s="3"/>
      <c r="L74" s="3"/>
      <c r="M74" s="3"/>
      <c r="N74" s="64">
        <f>+IF(L74=Hoja2!$B$16,J74*(1+IFERROR(VLOOKUP(K74,Hoja2!$B$5:$E$9,2,FALSE),0))^IFERROR(VLOOKUP(K74,Hoja2!$B$5:$E$9,4,FALSE),1),0)</f>
        <v>0</v>
      </c>
      <c r="O74" s="64">
        <f>+IF(L74=Hoja2!$B$17,J74*(1+IFERROR(VLOOKUP(K74,Hoja2!$B$5:$E$9,2,FALSE),0))^IFERROR(VLOOKUP(K74,Hoja2!$B$5:$E$9,4,FALSE),1),0)</f>
        <v>0</v>
      </c>
      <c r="P74" s="64">
        <f>+IF(L74=Hoja2!$B$19,J74*(1+IFERROR(VLOOKUP(K74,Hoja2!$B$5:$E$9,2,FALSE),0))^IFERROR(VLOOKUP(K74,Hoja2!$B$5:$E$9,4,FALSE),1),0)</f>
        <v>0</v>
      </c>
      <c r="Q74" s="64">
        <f>+IF(L74=Hoja2!$B$18,J74*(1+IFERROR(VLOOKUP(K74,Hoja2!$B$5:$E$9,2,FALSE),0))^IFERROR(VLOOKUP(K74,Hoja2!$B$5:$E$9,4,FALSE),1),0)</f>
        <v>0</v>
      </c>
      <c r="R74" s="65">
        <f t="shared" ref="R74:R108" si="4">+SUM(N74:Q74)</f>
        <v>0</v>
      </c>
    </row>
    <row r="75" spans="2:18" x14ac:dyDescent="0.35">
      <c r="B75" s="3"/>
      <c r="C75" s="3"/>
      <c r="D75" s="3"/>
      <c r="E75" s="3"/>
      <c r="F75" s="3"/>
      <c r="G75" s="3"/>
      <c r="H75" s="3"/>
      <c r="I75" s="4"/>
      <c r="J75" s="64">
        <f t="shared" si="3"/>
        <v>0</v>
      </c>
      <c r="K75" s="3"/>
      <c r="L75" s="3"/>
      <c r="M75" s="3"/>
      <c r="N75" s="64">
        <f>+IF(L75=Hoja2!$B$16,J75*(1+IFERROR(VLOOKUP(K75,Hoja2!$B$5:$E$9,2,FALSE),0))^IFERROR(VLOOKUP(K75,Hoja2!$B$5:$E$9,4,FALSE),1),0)</f>
        <v>0</v>
      </c>
      <c r="O75" s="64">
        <f>+IF(L75=Hoja2!$B$17,J75*(1+IFERROR(VLOOKUP(K75,Hoja2!$B$5:$E$9,2,FALSE),0))^IFERROR(VLOOKUP(K75,Hoja2!$B$5:$E$9,4,FALSE),1),0)</f>
        <v>0</v>
      </c>
      <c r="P75" s="64">
        <f>+IF(L75=Hoja2!$B$19,J75*(1+IFERROR(VLOOKUP(K75,Hoja2!$B$5:$E$9,2,FALSE),0))^IFERROR(VLOOKUP(K75,Hoja2!$B$5:$E$9,4,FALSE),1),0)</f>
        <v>0</v>
      </c>
      <c r="Q75" s="64">
        <f>+IF(L75=Hoja2!$B$18,J75*(1+IFERROR(VLOOKUP(K75,Hoja2!$B$5:$E$9,2,FALSE),0))^IFERROR(VLOOKUP(K75,Hoja2!$B$5:$E$9,4,FALSE),1),0)</f>
        <v>0</v>
      </c>
      <c r="R75" s="65">
        <f t="shared" si="4"/>
        <v>0</v>
      </c>
    </row>
    <row r="76" spans="2:18" x14ac:dyDescent="0.35">
      <c r="B76" s="3"/>
      <c r="C76" s="3"/>
      <c r="D76" s="3"/>
      <c r="E76" s="3"/>
      <c r="F76" s="3"/>
      <c r="G76" s="3"/>
      <c r="H76" s="3"/>
      <c r="I76" s="4"/>
      <c r="J76" s="64">
        <f t="shared" si="3"/>
        <v>0</v>
      </c>
      <c r="K76" s="3"/>
      <c r="L76" s="3"/>
      <c r="M76" s="3"/>
      <c r="N76" s="64">
        <f>+IF(L76=Hoja2!$B$16,J76*(1+IFERROR(VLOOKUP(K76,Hoja2!$B$5:$E$9,2,FALSE),0))^IFERROR(VLOOKUP(K76,Hoja2!$B$5:$E$9,4,FALSE),1),0)</f>
        <v>0</v>
      </c>
      <c r="O76" s="64">
        <f>+IF(L76=Hoja2!$B$17,J76*(1+IFERROR(VLOOKUP(K76,Hoja2!$B$5:$E$9,2,FALSE),0))^IFERROR(VLOOKUP(K76,Hoja2!$B$5:$E$9,4,FALSE),1),0)</f>
        <v>0</v>
      </c>
      <c r="P76" s="64">
        <f>+IF(L76=Hoja2!$B$19,J76*(1+IFERROR(VLOOKUP(K76,Hoja2!$B$5:$E$9,2,FALSE),0))^IFERROR(VLOOKUP(K76,Hoja2!$B$5:$E$9,4,FALSE),1),0)</f>
        <v>0</v>
      </c>
      <c r="Q76" s="64">
        <f>+IF(L76=Hoja2!$B$18,J76*(1+IFERROR(VLOOKUP(K76,Hoja2!$B$5:$E$9,2,FALSE),0))^IFERROR(VLOOKUP(K76,Hoja2!$B$5:$E$9,4,FALSE),1),0)</f>
        <v>0</v>
      </c>
      <c r="R76" s="65">
        <f t="shared" si="4"/>
        <v>0</v>
      </c>
    </row>
    <row r="77" spans="2:18" x14ac:dyDescent="0.35">
      <c r="B77" s="3"/>
      <c r="C77" s="3"/>
      <c r="D77" s="3"/>
      <c r="E77" s="3"/>
      <c r="F77" s="3"/>
      <c r="G77" s="3"/>
      <c r="H77" s="3"/>
      <c r="I77" s="4"/>
      <c r="J77" s="64">
        <f t="shared" si="3"/>
        <v>0</v>
      </c>
      <c r="K77" s="3"/>
      <c r="L77" s="3"/>
      <c r="M77" s="3"/>
      <c r="N77" s="64">
        <f>+IF(L77=Hoja2!$B$16,J77*(1+IFERROR(VLOOKUP(K77,Hoja2!$B$5:$E$9,2,FALSE),0))^IFERROR(VLOOKUP(K77,Hoja2!$B$5:$E$9,4,FALSE),1),0)</f>
        <v>0</v>
      </c>
      <c r="O77" s="64">
        <f>+IF(L77=Hoja2!$B$17,J77*(1+IFERROR(VLOOKUP(K77,Hoja2!$B$5:$E$9,2,FALSE),0))^IFERROR(VLOOKUP(K77,Hoja2!$B$5:$E$9,4,FALSE),1),0)</f>
        <v>0</v>
      </c>
      <c r="P77" s="64">
        <f>+IF(L77=Hoja2!$B$19,J77*(1+IFERROR(VLOOKUP(K77,Hoja2!$B$5:$E$9,2,FALSE),0))^IFERROR(VLOOKUP(K77,Hoja2!$B$5:$E$9,4,FALSE),1),0)</f>
        <v>0</v>
      </c>
      <c r="Q77" s="64">
        <f>+IF(L77=Hoja2!$B$18,J77*(1+IFERROR(VLOOKUP(K77,Hoja2!$B$5:$E$9,2,FALSE),0))^IFERROR(VLOOKUP(K77,Hoja2!$B$5:$E$9,4,FALSE),1),0)</f>
        <v>0</v>
      </c>
      <c r="R77" s="65">
        <f t="shared" si="4"/>
        <v>0</v>
      </c>
    </row>
    <row r="78" spans="2:18" x14ac:dyDescent="0.35">
      <c r="B78" s="3"/>
      <c r="C78" s="3"/>
      <c r="D78" s="3"/>
      <c r="E78" s="3"/>
      <c r="F78" s="3"/>
      <c r="G78" s="3"/>
      <c r="H78" s="3"/>
      <c r="I78" s="4"/>
      <c r="J78" s="64">
        <f t="shared" si="3"/>
        <v>0</v>
      </c>
      <c r="K78" s="3"/>
      <c r="L78" s="3"/>
      <c r="M78" s="3"/>
      <c r="N78" s="64">
        <f>+IF(L78=Hoja2!$B$16,J78*(1+IFERROR(VLOOKUP(K78,Hoja2!$B$5:$E$9,2,FALSE),0))^IFERROR(VLOOKUP(K78,Hoja2!$B$5:$E$9,4,FALSE),1),0)</f>
        <v>0</v>
      </c>
      <c r="O78" s="64">
        <f>+IF(L78=Hoja2!$B$17,J78*(1+IFERROR(VLOOKUP(K78,Hoja2!$B$5:$E$9,2,FALSE),0))^IFERROR(VLOOKUP(K78,Hoja2!$B$5:$E$9,4,FALSE),1),0)</f>
        <v>0</v>
      </c>
      <c r="P78" s="64">
        <f>+IF(L78=Hoja2!$B$19,J78*(1+IFERROR(VLOOKUP(K78,Hoja2!$B$5:$E$9,2,FALSE),0))^IFERROR(VLOOKUP(K78,Hoja2!$B$5:$E$9,4,FALSE),1),0)</f>
        <v>0</v>
      </c>
      <c r="Q78" s="64">
        <f>+IF(L78=Hoja2!$B$18,J78*(1+IFERROR(VLOOKUP(K78,Hoja2!$B$5:$E$9,2,FALSE),0))^IFERROR(VLOOKUP(K78,Hoja2!$B$5:$E$9,4,FALSE),1),0)</f>
        <v>0</v>
      </c>
      <c r="R78" s="65">
        <f t="shared" si="4"/>
        <v>0</v>
      </c>
    </row>
    <row r="79" spans="2:18" x14ac:dyDescent="0.35">
      <c r="B79" s="3"/>
      <c r="C79" s="3"/>
      <c r="D79" s="3"/>
      <c r="E79" s="3"/>
      <c r="F79" s="3"/>
      <c r="G79" s="3"/>
      <c r="H79" s="3"/>
      <c r="I79" s="4"/>
      <c r="J79" s="64">
        <f t="shared" si="3"/>
        <v>0</v>
      </c>
      <c r="K79" s="3"/>
      <c r="L79" s="3"/>
      <c r="M79" s="3"/>
      <c r="N79" s="64">
        <f>+IF(L79=Hoja2!$B$16,J79*(1+IFERROR(VLOOKUP(K79,Hoja2!$B$5:$E$9,2,FALSE),0))^IFERROR(VLOOKUP(K79,Hoja2!$B$5:$E$9,4,FALSE),1),0)</f>
        <v>0</v>
      </c>
      <c r="O79" s="64">
        <f>+IF(L79=Hoja2!$B$17,J79*(1+IFERROR(VLOOKUP(K79,Hoja2!$B$5:$E$9,2,FALSE),0))^IFERROR(VLOOKUP(K79,Hoja2!$B$5:$E$9,4,FALSE),1),0)</f>
        <v>0</v>
      </c>
      <c r="P79" s="64">
        <f>+IF(L79=Hoja2!$B$19,J79*(1+IFERROR(VLOOKUP(K79,Hoja2!$B$5:$E$9,2,FALSE),0))^IFERROR(VLOOKUP(K79,Hoja2!$B$5:$E$9,4,FALSE),1),0)</f>
        <v>0</v>
      </c>
      <c r="Q79" s="64">
        <f>+IF(L79=Hoja2!$B$18,J79*(1+IFERROR(VLOOKUP(K79,Hoja2!$B$5:$E$9,2,FALSE),0))^IFERROR(VLOOKUP(K79,Hoja2!$B$5:$E$9,4,FALSE),1),0)</f>
        <v>0</v>
      </c>
      <c r="R79" s="65">
        <f t="shared" si="4"/>
        <v>0</v>
      </c>
    </row>
    <row r="80" spans="2:18" x14ac:dyDescent="0.35">
      <c r="B80" s="3"/>
      <c r="C80" s="3"/>
      <c r="D80" s="3"/>
      <c r="E80" s="3"/>
      <c r="F80" s="3"/>
      <c r="G80" s="3"/>
      <c r="H80" s="3"/>
      <c r="I80" s="4"/>
      <c r="J80" s="64">
        <f t="shared" si="3"/>
        <v>0</v>
      </c>
      <c r="K80" s="3"/>
      <c r="L80" s="3"/>
      <c r="M80" s="3"/>
      <c r="N80" s="64">
        <f>+IF(L80=Hoja2!$B$16,J80*(1+IFERROR(VLOOKUP(K80,Hoja2!$B$5:$E$9,2,FALSE),0))^IFERROR(VLOOKUP(K80,Hoja2!$B$5:$E$9,4,FALSE),1),0)</f>
        <v>0</v>
      </c>
      <c r="O80" s="64">
        <f>+IF(L80=Hoja2!$B$17,J80*(1+IFERROR(VLOOKUP(K80,Hoja2!$B$5:$E$9,2,FALSE),0))^IFERROR(VLOOKUP(K80,Hoja2!$B$5:$E$9,4,FALSE),1),0)</f>
        <v>0</v>
      </c>
      <c r="P80" s="64">
        <f>+IF(L80=Hoja2!$B$19,J80*(1+IFERROR(VLOOKUP(K80,Hoja2!$B$5:$E$9,2,FALSE),0))^IFERROR(VLOOKUP(K80,Hoja2!$B$5:$E$9,4,FALSE),1),0)</f>
        <v>0</v>
      </c>
      <c r="Q80" s="64">
        <f>+IF(L80=Hoja2!$B$18,J80*(1+IFERROR(VLOOKUP(K80,Hoja2!$B$5:$E$9,2,FALSE),0))^IFERROR(VLOOKUP(K80,Hoja2!$B$5:$E$9,4,FALSE),1),0)</f>
        <v>0</v>
      </c>
      <c r="R80" s="65">
        <f t="shared" si="4"/>
        <v>0</v>
      </c>
    </row>
    <row r="81" spans="2:18" x14ac:dyDescent="0.35">
      <c r="B81" s="3"/>
      <c r="C81" s="3"/>
      <c r="D81" s="3"/>
      <c r="E81" s="3"/>
      <c r="F81" s="3"/>
      <c r="G81" s="3"/>
      <c r="H81" s="3"/>
      <c r="I81" s="4"/>
      <c r="J81" s="64">
        <f t="shared" si="3"/>
        <v>0</v>
      </c>
      <c r="K81" s="3"/>
      <c r="L81" s="3"/>
      <c r="M81" s="3"/>
      <c r="N81" s="64">
        <f>+IF(L81=Hoja2!$B$16,J81*(1+IFERROR(VLOOKUP(K81,Hoja2!$B$5:$E$9,2,FALSE),0))^IFERROR(VLOOKUP(K81,Hoja2!$B$5:$E$9,4,FALSE),1),0)</f>
        <v>0</v>
      </c>
      <c r="O81" s="64">
        <f>+IF(L81=Hoja2!$B$17,J81*(1+IFERROR(VLOOKUP(K81,Hoja2!$B$5:$E$9,2,FALSE),0))^IFERROR(VLOOKUP(K81,Hoja2!$B$5:$E$9,4,FALSE),1),0)</f>
        <v>0</v>
      </c>
      <c r="P81" s="64">
        <f>+IF(L81=Hoja2!$B$19,J81*(1+IFERROR(VLOOKUP(K81,Hoja2!$B$5:$E$9,2,FALSE),0))^IFERROR(VLOOKUP(K81,Hoja2!$B$5:$E$9,4,FALSE),1),0)</f>
        <v>0</v>
      </c>
      <c r="Q81" s="64">
        <f>+IF(L81=Hoja2!$B$18,J81*(1+IFERROR(VLOOKUP(K81,Hoja2!$B$5:$E$9,2,FALSE),0))^IFERROR(VLOOKUP(K81,Hoja2!$B$5:$E$9,4,FALSE),1),0)</f>
        <v>0</v>
      </c>
      <c r="R81" s="65">
        <f t="shared" si="4"/>
        <v>0</v>
      </c>
    </row>
    <row r="82" spans="2:18" x14ac:dyDescent="0.35">
      <c r="B82" s="3"/>
      <c r="C82" s="3"/>
      <c r="D82" s="3"/>
      <c r="E82" s="3"/>
      <c r="F82" s="3"/>
      <c r="G82" s="3"/>
      <c r="H82" s="3"/>
      <c r="I82" s="4"/>
      <c r="J82" s="64">
        <f t="shared" si="3"/>
        <v>0</v>
      </c>
      <c r="K82" s="3"/>
      <c r="L82" s="3"/>
      <c r="M82" s="3"/>
      <c r="N82" s="64">
        <f>+IF(L82=Hoja2!$B$16,J82*(1+IFERROR(VLOOKUP(K82,Hoja2!$B$5:$E$9,2,FALSE),0))^IFERROR(VLOOKUP(K82,Hoja2!$B$5:$E$9,4,FALSE),1),0)</f>
        <v>0</v>
      </c>
      <c r="O82" s="64">
        <f>+IF(L82=Hoja2!$B$17,J82*(1+IFERROR(VLOOKUP(K82,Hoja2!$B$5:$E$9,2,FALSE),0))^IFERROR(VLOOKUP(K82,Hoja2!$B$5:$E$9,4,FALSE),1),0)</f>
        <v>0</v>
      </c>
      <c r="P82" s="64">
        <f>+IF(L82=Hoja2!$B$19,J82*(1+IFERROR(VLOOKUP(K82,Hoja2!$B$5:$E$9,2,FALSE),0))^IFERROR(VLOOKUP(K82,Hoja2!$B$5:$E$9,4,FALSE),1),0)</f>
        <v>0</v>
      </c>
      <c r="Q82" s="64">
        <f>+IF(L82=Hoja2!$B$18,J82*(1+IFERROR(VLOOKUP(K82,Hoja2!$B$5:$E$9,2,FALSE),0))^IFERROR(VLOOKUP(K82,Hoja2!$B$5:$E$9,4,FALSE),1),0)</f>
        <v>0</v>
      </c>
      <c r="R82" s="65">
        <f t="shared" si="4"/>
        <v>0</v>
      </c>
    </row>
    <row r="83" spans="2:18" x14ac:dyDescent="0.35">
      <c r="B83" s="3"/>
      <c r="C83" s="3"/>
      <c r="D83" s="3"/>
      <c r="E83" s="3"/>
      <c r="F83" s="3"/>
      <c r="G83" s="3"/>
      <c r="H83" s="3"/>
      <c r="I83" s="4"/>
      <c r="J83" s="64">
        <f t="shared" si="3"/>
        <v>0</v>
      </c>
      <c r="K83" s="3"/>
      <c r="L83" s="3"/>
      <c r="M83" s="3"/>
      <c r="N83" s="64">
        <f>+IF(L83=Hoja2!$B$16,J83*(1+IFERROR(VLOOKUP(K83,Hoja2!$B$5:$E$9,2,FALSE),0))^IFERROR(VLOOKUP(K83,Hoja2!$B$5:$E$9,4,FALSE),1),0)</f>
        <v>0</v>
      </c>
      <c r="O83" s="64">
        <f>+IF(L83=Hoja2!$B$17,J83*(1+IFERROR(VLOOKUP(K83,Hoja2!$B$5:$E$9,2,FALSE),0))^IFERROR(VLOOKUP(K83,Hoja2!$B$5:$E$9,4,FALSE),1),0)</f>
        <v>0</v>
      </c>
      <c r="P83" s="64">
        <f>+IF(L83=Hoja2!$B$19,J83*(1+IFERROR(VLOOKUP(K83,Hoja2!$B$5:$E$9,2,FALSE),0))^IFERROR(VLOOKUP(K83,Hoja2!$B$5:$E$9,4,FALSE),1),0)</f>
        <v>0</v>
      </c>
      <c r="Q83" s="64">
        <f>+IF(L83=Hoja2!$B$18,J83*(1+IFERROR(VLOOKUP(K83,Hoja2!$B$5:$E$9,2,FALSE),0))^IFERROR(VLOOKUP(K83,Hoja2!$B$5:$E$9,4,FALSE),1),0)</f>
        <v>0</v>
      </c>
      <c r="R83" s="65">
        <f t="shared" si="4"/>
        <v>0</v>
      </c>
    </row>
    <row r="84" spans="2:18" x14ac:dyDescent="0.35">
      <c r="B84" s="3"/>
      <c r="C84" s="3"/>
      <c r="D84" s="3"/>
      <c r="E84" s="3"/>
      <c r="F84" s="3"/>
      <c r="G84" s="3"/>
      <c r="H84" s="3"/>
      <c r="I84" s="4"/>
      <c r="J84" s="64">
        <f t="shared" si="3"/>
        <v>0</v>
      </c>
      <c r="K84" s="3"/>
      <c r="L84" s="3"/>
      <c r="M84" s="3"/>
      <c r="N84" s="64">
        <f>+IF(L84=Hoja2!$B$16,J84*(1+IFERROR(VLOOKUP(K84,Hoja2!$B$5:$E$9,2,FALSE),0))^IFERROR(VLOOKUP(K84,Hoja2!$B$5:$E$9,4,FALSE),1),0)</f>
        <v>0</v>
      </c>
      <c r="O84" s="64">
        <f>+IF(L84=Hoja2!$B$17,J84*(1+IFERROR(VLOOKUP(K84,Hoja2!$B$5:$E$9,2,FALSE),0))^IFERROR(VLOOKUP(K84,Hoja2!$B$5:$E$9,4,FALSE),1),0)</f>
        <v>0</v>
      </c>
      <c r="P84" s="64">
        <f>+IF(L84=Hoja2!$B$19,J84*(1+IFERROR(VLOOKUP(K84,Hoja2!$B$5:$E$9,2,FALSE),0))^IFERROR(VLOOKUP(K84,Hoja2!$B$5:$E$9,4,FALSE),1),0)</f>
        <v>0</v>
      </c>
      <c r="Q84" s="64">
        <f>+IF(L84=Hoja2!$B$18,J84*(1+IFERROR(VLOOKUP(K84,Hoja2!$B$5:$E$9,2,FALSE),0))^IFERROR(VLOOKUP(K84,Hoja2!$B$5:$E$9,4,FALSE),1),0)</f>
        <v>0</v>
      </c>
      <c r="R84" s="65">
        <f t="shared" si="4"/>
        <v>0</v>
      </c>
    </row>
    <row r="85" spans="2:18" x14ac:dyDescent="0.35">
      <c r="B85" s="3"/>
      <c r="C85" s="3"/>
      <c r="D85" s="3"/>
      <c r="E85" s="3"/>
      <c r="F85" s="3"/>
      <c r="G85" s="3"/>
      <c r="H85" s="3"/>
      <c r="I85" s="4"/>
      <c r="J85" s="64">
        <f t="shared" si="3"/>
        <v>0</v>
      </c>
      <c r="K85" s="3"/>
      <c r="L85" s="3"/>
      <c r="M85" s="3"/>
      <c r="N85" s="64">
        <f>+IF(L85=Hoja2!$B$16,J85*(1+IFERROR(VLOOKUP(K85,Hoja2!$B$5:$E$9,2,FALSE),0))^IFERROR(VLOOKUP(K85,Hoja2!$B$5:$E$9,4,FALSE),1),0)</f>
        <v>0</v>
      </c>
      <c r="O85" s="64">
        <f>+IF(L85=Hoja2!$B$17,J85*(1+IFERROR(VLOOKUP(K85,Hoja2!$B$5:$E$9,2,FALSE),0))^IFERROR(VLOOKUP(K85,Hoja2!$B$5:$E$9,4,FALSE),1),0)</f>
        <v>0</v>
      </c>
      <c r="P85" s="64">
        <f>+IF(L85=Hoja2!$B$19,J85*(1+IFERROR(VLOOKUP(K85,Hoja2!$B$5:$E$9,2,FALSE),0))^IFERROR(VLOOKUP(K85,Hoja2!$B$5:$E$9,4,FALSE),1),0)</f>
        <v>0</v>
      </c>
      <c r="Q85" s="64">
        <f>+IF(L85=Hoja2!$B$18,J85*(1+IFERROR(VLOOKUP(K85,Hoja2!$B$5:$E$9,2,FALSE),0))^IFERROR(VLOOKUP(K85,Hoja2!$B$5:$E$9,4,FALSE),1),0)</f>
        <v>0</v>
      </c>
      <c r="R85" s="65">
        <f t="shared" si="4"/>
        <v>0</v>
      </c>
    </row>
    <row r="86" spans="2:18" x14ac:dyDescent="0.35">
      <c r="B86" s="3"/>
      <c r="C86" s="3"/>
      <c r="D86" s="3"/>
      <c r="E86" s="3"/>
      <c r="F86" s="3"/>
      <c r="G86" s="3"/>
      <c r="H86" s="3"/>
      <c r="I86" s="4"/>
      <c r="J86" s="64">
        <f t="shared" si="3"/>
        <v>0</v>
      </c>
      <c r="K86" s="3"/>
      <c r="L86" s="3"/>
      <c r="M86" s="3"/>
      <c r="N86" s="64">
        <f>+IF(L86=Hoja2!$B$16,J86*(1+IFERROR(VLOOKUP(K86,Hoja2!$B$5:$E$9,2,FALSE),0))^IFERROR(VLOOKUP(K86,Hoja2!$B$5:$E$9,4,FALSE),1),0)</f>
        <v>0</v>
      </c>
      <c r="O86" s="64">
        <f>+IF(L86=Hoja2!$B$17,J86*(1+IFERROR(VLOOKUP(K86,Hoja2!$B$5:$E$9,2,FALSE),0))^IFERROR(VLOOKUP(K86,Hoja2!$B$5:$E$9,4,FALSE),1),0)</f>
        <v>0</v>
      </c>
      <c r="P86" s="64">
        <f>+IF(L86=Hoja2!$B$19,J86*(1+IFERROR(VLOOKUP(K86,Hoja2!$B$5:$E$9,2,FALSE),0))^IFERROR(VLOOKUP(K86,Hoja2!$B$5:$E$9,4,FALSE),1),0)</f>
        <v>0</v>
      </c>
      <c r="Q86" s="64">
        <f>+IF(L86=Hoja2!$B$18,J86*(1+IFERROR(VLOOKUP(K86,Hoja2!$B$5:$E$9,2,FALSE),0))^IFERROR(VLOOKUP(K86,Hoja2!$B$5:$E$9,4,FALSE),1),0)</f>
        <v>0</v>
      </c>
      <c r="R86" s="65">
        <f t="shared" si="4"/>
        <v>0</v>
      </c>
    </row>
    <row r="87" spans="2:18" x14ac:dyDescent="0.35">
      <c r="B87" s="3"/>
      <c r="C87" s="3"/>
      <c r="D87" s="3"/>
      <c r="E87" s="3"/>
      <c r="F87" s="3"/>
      <c r="G87" s="3"/>
      <c r="H87" s="3"/>
      <c r="I87" s="4"/>
      <c r="J87" s="64">
        <f t="shared" si="3"/>
        <v>0</v>
      </c>
      <c r="K87" s="3"/>
      <c r="L87" s="3"/>
      <c r="M87" s="3"/>
      <c r="N87" s="64">
        <f>+IF(L87=Hoja2!$B$16,J87*(1+IFERROR(VLOOKUP(K87,Hoja2!$B$5:$E$9,2,FALSE),0))^IFERROR(VLOOKUP(K87,Hoja2!$B$5:$E$9,4,FALSE),1),0)</f>
        <v>0</v>
      </c>
      <c r="O87" s="64">
        <f>+IF(L87=Hoja2!$B$17,J87*(1+IFERROR(VLOOKUP(K87,Hoja2!$B$5:$E$9,2,FALSE),0))^IFERROR(VLOOKUP(K87,Hoja2!$B$5:$E$9,4,FALSE),1),0)</f>
        <v>0</v>
      </c>
      <c r="P87" s="64">
        <f>+IF(L87=Hoja2!$B$19,J87*(1+IFERROR(VLOOKUP(K87,Hoja2!$B$5:$E$9,2,FALSE),0))^IFERROR(VLOOKUP(K87,Hoja2!$B$5:$E$9,4,FALSE),1),0)</f>
        <v>0</v>
      </c>
      <c r="Q87" s="64">
        <f>+IF(L87=Hoja2!$B$18,J87*(1+IFERROR(VLOOKUP(K87,Hoja2!$B$5:$E$9,2,FALSE),0))^IFERROR(VLOOKUP(K87,Hoja2!$B$5:$E$9,4,FALSE),1),0)</f>
        <v>0</v>
      </c>
      <c r="R87" s="65">
        <f t="shared" si="4"/>
        <v>0</v>
      </c>
    </row>
    <row r="88" spans="2:18" x14ac:dyDescent="0.35">
      <c r="B88" s="3"/>
      <c r="C88" s="3"/>
      <c r="D88" s="3"/>
      <c r="E88" s="3"/>
      <c r="F88" s="3"/>
      <c r="G88" s="3"/>
      <c r="H88" s="3"/>
      <c r="I88" s="4"/>
      <c r="J88" s="64">
        <f t="shared" si="3"/>
        <v>0</v>
      </c>
      <c r="K88" s="3"/>
      <c r="L88" s="3"/>
      <c r="M88" s="3"/>
      <c r="N88" s="64">
        <f>+IF(L88=Hoja2!$B$16,J88*(1+IFERROR(VLOOKUP(K88,Hoja2!$B$5:$E$9,2,FALSE),0))^IFERROR(VLOOKUP(K88,Hoja2!$B$5:$E$9,4,FALSE),1),0)</f>
        <v>0</v>
      </c>
      <c r="O88" s="64">
        <f>+IF(L88=Hoja2!$B$17,J88*(1+IFERROR(VLOOKUP(K88,Hoja2!$B$5:$E$9,2,FALSE),0))^IFERROR(VLOOKUP(K88,Hoja2!$B$5:$E$9,4,FALSE),1),0)</f>
        <v>0</v>
      </c>
      <c r="P88" s="64">
        <f>+IF(L88=Hoja2!$B$19,J88*(1+IFERROR(VLOOKUP(K88,Hoja2!$B$5:$E$9,2,FALSE),0))^IFERROR(VLOOKUP(K88,Hoja2!$B$5:$E$9,4,FALSE),1),0)</f>
        <v>0</v>
      </c>
      <c r="Q88" s="64">
        <f>+IF(L88=Hoja2!$B$18,J88*(1+IFERROR(VLOOKUP(K88,Hoja2!$B$5:$E$9,2,FALSE),0))^IFERROR(VLOOKUP(K88,Hoja2!$B$5:$E$9,4,FALSE),1),0)</f>
        <v>0</v>
      </c>
      <c r="R88" s="65">
        <f t="shared" si="4"/>
        <v>0</v>
      </c>
    </row>
    <row r="89" spans="2:18" x14ac:dyDescent="0.35">
      <c r="B89" s="3"/>
      <c r="C89" s="3"/>
      <c r="D89" s="3"/>
      <c r="E89" s="3"/>
      <c r="F89" s="3"/>
      <c r="G89" s="3"/>
      <c r="H89" s="3"/>
      <c r="I89" s="4"/>
      <c r="J89" s="64">
        <f t="shared" si="2"/>
        <v>0</v>
      </c>
      <c r="K89" s="3"/>
      <c r="L89" s="3"/>
      <c r="M89" s="3"/>
      <c r="N89" s="64">
        <f>+IF(L89=Hoja2!$B$16,J89*(1+IFERROR(VLOOKUP(K89,Hoja2!$B$5:$E$9,2,FALSE),0))^IFERROR(VLOOKUP(K89,Hoja2!$B$5:$E$9,4,FALSE),1),0)</f>
        <v>0</v>
      </c>
      <c r="O89" s="64">
        <f>+IF(L89=Hoja2!$B$17,J89*(1+IFERROR(VLOOKUP(K89,Hoja2!$B$5:$E$9,2,FALSE),0))^IFERROR(VLOOKUP(K89,Hoja2!$B$5:$E$9,4,FALSE),1),0)</f>
        <v>0</v>
      </c>
      <c r="P89" s="64">
        <f>+IF(L89=Hoja2!$B$19,J89*(1+IFERROR(VLOOKUP(K89,Hoja2!$B$5:$E$9,2,FALSE),0))^IFERROR(VLOOKUP(K89,Hoja2!$B$5:$E$9,4,FALSE),1),0)</f>
        <v>0</v>
      </c>
      <c r="Q89" s="64">
        <f>+IF(L89=Hoja2!$B$18,J89*(1+IFERROR(VLOOKUP(K89,Hoja2!$B$5:$E$9,2,FALSE),0))^IFERROR(VLOOKUP(K89,Hoja2!$B$5:$E$9,4,FALSE),1),0)</f>
        <v>0</v>
      </c>
      <c r="R89" s="65">
        <f t="shared" si="4"/>
        <v>0</v>
      </c>
    </row>
    <row r="90" spans="2:18" x14ac:dyDescent="0.35">
      <c r="B90" s="3"/>
      <c r="C90" s="3"/>
      <c r="D90" s="3"/>
      <c r="E90" s="3"/>
      <c r="F90" s="3"/>
      <c r="G90" s="3"/>
      <c r="H90" s="3"/>
      <c r="I90" s="4"/>
      <c r="J90" s="64">
        <f t="shared" si="2"/>
        <v>0</v>
      </c>
      <c r="K90" s="3"/>
      <c r="L90" s="3"/>
      <c r="M90" s="3"/>
      <c r="N90" s="64">
        <f>+IF(L90=Hoja2!$B$16,J90*(1+IFERROR(VLOOKUP(K90,Hoja2!$B$5:$E$9,2,FALSE),0))^IFERROR(VLOOKUP(K90,Hoja2!$B$5:$E$9,4,FALSE),1),0)</f>
        <v>0</v>
      </c>
      <c r="O90" s="64">
        <f>+IF(L90=Hoja2!$B$17,J90*(1+IFERROR(VLOOKUP(K90,Hoja2!$B$5:$E$9,2,FALSE),0))^IFERROR(VLOOKUP(K90,Hoja2!$B$5:$E$9,4,FALSE),1),0)</f>
        <v>0</v>
      </c>
      <c r="P90" s="64">
        <f>+IF(L90=Hoja2!$B$19,J90*(1+IFERROR(VLOOKUP(K90,Hoja2!$B$5:$E$9,2,FALSE),0))^IFERROR(VLOOKUP(K90,Hoja2!$B$5:$E$9,4,FALSE),1),0)</f>
        <v>0</v>
      </c>
      <c r="Q90" s="64">
        <f>+IF(L90=Hoja2!$B$18,J90*(1+IFERROR(VLOOKUP(K90,Hoja2!$B$5:$E$9,2,FALSE),0))^IFERROR(VLOOKUP(K90,Hoja2!$B$5:$E$9,4,FALSE),1),0)</f>
        <v>0</v>
      </c>
      <c r="R90" s="65">
        <f t="shared" si="4"/>
        <v>0</v>
      </c>
    </row>
    <row r="91" spans="2:18" x14ac:dyDescent="0.35">
      <c r="B91" s="3"/>
      <c r="C91" s="3"/>
      <c r="D91" s="3"/>
      <c r="E91" s="3"/>
      <c r="F91" s="3"/>
      <c r="G91" s="3"/>
      <c r="H91" s="3"/>
      <c r="I91" s="4"/>
      <c r="J91" s="64">
        <f t="shared" ref="J91:J107" si="5">+H91*I91</f>
        <v>0</v>
      </c>
      <c r="K91" s="3"/>
      <c r="L91" s="3"/>
      <c r="M91" s="3"/>
      <c r="N91" s="64">
        <f>+IF(L91=Hoja2!$B$16,J91*(1+IFERROR(VLOOKUP(K91,Hoja2!$B$5:$E$9,2,FALSE),0))^IFERROR(VLOOKUP(K91,Hoja2!$B$5:$E$9,4,FALSE),1),0)</f>
        <v>0</v>
      </c>
      <c r="O91" s="64">
        <f>+IF(L91=Hoja2!$B$17,J91*(1+IFERROR(VLOOKUP(K91,Hoja2!$B$5:$E$9,2,FALSE),0))^IFERROR(VLOOKUP(K91,Hoja2!$B$5:$E$9,4,FALSE),1),0)</f>
        <v>0</v>
      </c>
      <c r="P91" s="64">
        <f>+IF(L91=Hoja2!$B$19,J91*(1+IFERROR(VLOOKUP(K91,Hoja2!$B$5:$E$9,2,FALSE),0))^IFERROR(VLOOKUP(K91,Hoja2!$B$5:$E$9,4,FALSE),1),0)</f>
        <v>0</v>
      </c>
      <c r="Q91" s="64">
        <f>+IF(L91=Hoja2!$B$18,J91*(1+IFERROR(VLOOKUP(K91,Hoja2!$B$5:$E$9,2,FALSE),0))^IFERROR(VLOOKUP(K91,Hoja2!$B$5:$E$9,4,FALSE),1),0)</f>
        <v>0</v>
      </c>
      <c r="R91" s="65">
        <f t="shared" si="4"/>
        <v>0</v>
      </c>
    </row>
    <row r="92" spans="2:18" x14ac:dyDescent="0.35">
      <c r="B92" s="3"/>
      <c r="C92" s="3"/>
      <c r="D92" s="3"/>
      <c r="E92" s="3"/>
      <c r="F92" s="3"/>
      <c r="G92" s="3"/>
      <c r="H92" s="3"/>
      <c r="I92" s="4"/>
      <c r="J92" s="64">
        <f t="shared" si="5"/>
        <v>0</v>
      </c>
      <c r="K92" s="3"/>
      <c r="L92" s="3"/>
      <c r="M92" s="3"/>
      <c r="N92" s="64">
        <f>+IF(L92=Hoja2!$B$16,J92*(1+IFERROR(VLOOKUP(K92,Hoja2!$B$5:$E$9,2,FALSE),0))^IFERROR(VLOOKUP(K92,Hoja2!$B$5:$E$9,4,FALSE),1),0)</f>
        <v>0</v>
      </c>
      <c r="O92" s="64">
        <f>+IF(L92=Hoja2!$B$17,J92*(1+IFERROR(VLOOKUP(K92,Hoja2!$B$5:$E$9,2,FALSE),0))^IFERROR(VLOOKUP(K92,Hoja2!$B$5:$E$9,4,FALSE),1),0)</f>
        <v>0</v>
      </c>
      <c r="P92" s="64">
        <f>+IF(L92=Hoja2!$B$19,J92*(1+IFERROR(VLOOKUP(K92,Hoja2!$B$5:$E$9,2,FALSE),0))^IFERROR(VLOOKUP(K92,Hoja2!$B$5:$E$9,4,FALSE),1),0)</f>
        <v>0</v>
      </c>
      <c r="Q92" s="64">
        <f>+IF(L92=Hoja2!$B$18,J92*(1+IFERROR(VLOOKUP(K92,Hoja2!$B$5:$E$9,2,FALSE),0))^IFERROR(VLOOKUP(K92,Hoja2!$B$5:$E$9,4,FALSE),1),0)</f>
        <v>0</v>
      </c>
      <c r="R92" s="65">
        <f t="shared" si="4"/>
        <v>0</v>
      </c>
    </row>
    <row r="93" spans="2:18" x14ac:dyDescent="0.35">
      <c r="B93" s="3"/>
      <c r="C93" s="3"/>
      <c r="D93" s="3"/>
      <c r="E93" s="3"/>
      <c r="F93" s="3"/>
      <c r="G93" s="3"/>
      <c r="H93" s="3"/>
      <c r="I93" s="4"/>
      <c r="J93" s="64">
        <f t="shared" si="5"/>
        <v>0</v>
      </c>
      <c r="K93" s="3"/>
      <c r="L93" s="3"/>
      <c r="M93" s="3"/>
      <c r="N93" s="64">
        <f>+IF(L93=Hoja2!$B$16,J93*(1+IFERROR(VLOOKUP(K93,Hoja2!$B$5:$E$9,2,FALSE),0))^IFERROR(VLOOKUP(K93,Hoja2!$B$5:$E$9,4,FALSE),1),0)</f>
        <v>0</v>
      </c>
      <c r="O93" s="64">
        <f>+IF(L93=Hoja2!$B$17,J93*(1+IFERROR(VLOOKUP(K93,Hoja2!$B$5:$E$9,2,FALSE),0))^IFERROR(VLOOKUP(K93,Hoja2!$B$5:$E$9,4,FALSE),1),0)</f>
        <v>0</v>
      </c>
      <c r="P93" s="64">
        <f>+IF(L93=Hoja2!$B$19,J93*(1+IFERROR(VLOOKUP(K93,Hoja2!$B$5:$E$9,2,FALSE),0))^IFERROR(VLOOKUP(K93,Hoja2!$B$5:$E$9,4,FALSE),1),0)</f>
        <v>0</v>
      </c>
      <c r="Q93" s="64">
        <f>+IF(L93=Hoja2!$B$18,J93*(1+IFERROR(VLOOKUP(K93,Hoja2!$B$5:$E$9,2,FALSE),0))^IFERROR(VLOOKUP(K93,Hoja2!$B$5:$E$9,4,FALSE),1),0)</f>
        <v>0</v>
      </c>
      <c r="R93" s="65">
        <f t="shared" si="4"/>
        <v>0</v>
      </c>
    </row>
    <row r="94" spans="2:18" x14ac:dyDescent="0.35">
      <c r="B94" s="3"/>
      <c r="C94" s="3"/>
      <c r="D94" s="3"/>
      <c r="E94" s="3"/>
      <c r="F94" s="3"/>
      <c r="G94" s="3"/>
      <c r="H94" s="3"/>
      <c r="I94" s="4"/>
      <c r="J94" s="64">
        <f t="shared" si="5"/>
        <v>0</v>
      </c>
      <c r="K94" s="3"/>
      <c r="L94" s="3"/>
      <c r="M94" s="3"/>
      <c r="N94" s="64">
        <f>+IF(L94=Hoja2!$B$16,J94*(1+IFERROR(VLOOKUP(K94,Hoja2!$B$5:$E$9,2,FALSE),0))^IFERROR(VLOOKUP(K94,Hoja2!$B$5:$E$9,4,FALSE),1),0)</f>
        <v>0</v>
      </c>
      <c r="O94" s="64">
        <f>+IF(L94=Hoja2!$B$17,J94*(1+IFERROR(VLOOKUP(K94,Hoja2!$B$5:$E$9,2,FALSE),0))^IFERROR(VLOOKUP(K94,Hoja2!$B$5:$E$9,4,FALSE),1),0)</f>
        <v>0</v>
      </c>
      <c r="P94" s="64">
        <f>+IF(L94=Hoja2!$B$19,J94*(1+IFERROR(VLOOKUP(K94,Hoja2!$B$5:$E$9,2,FALSE),0))^IFERROR(VLOOKUP(K94,Hoja2!$B$5:$E$9,4,FALSE),1),0)</f>
        <v>0</v>
      </c>
      <c r="Q94" s="64">
        <f>+IF(L94=Hoja2!$B$18,J94*(1+IFERROR(VLOOKUP(K94,Hoja2!$B$5:$E$9,2,FALSE),0))^IFERROR(VLOOKUP(K94,Hoja2!$B$5:$E$9,4,FALSE),1),0)</f>
        <v>0</v>
      </c>
      <c r="R94" s="65">
        <f t="shared" si="4"/>
        <v>0</v>
      </c>
    </row>
    <row r="95" spans="2:18" x14ac:dyDescent="0.35">
      <c r="B95" s="3"/>
      <c r="C95" s="3"/>
      <c r="D95" s="3"/>
      <c r="E95" s="3"/>
      <c r="F95" s="3"/>
      <c r="G95" s="3"/>
      <c r="H95" s="3"/>
      <c r="I95" s="4"/>
      <c r="J95" s="64">
        <f t="shared" si="5"/>
        <v>0</v>
      </c>
      <c r="K95" s="3"/>
      <c r="L95" s="3"/>
      <c r="M95" s="3"/>
      <c r="N95" s="64">
        <f>+IF(L95=Hoja2!$B$16,J95*(1+IFERROR(VLOOKUP(K95,Hoja2!$B$5:$E$9,2,FALSE),0))^IFERROR(VLOOKUP(K95,Hoja2!$B$5:$E$9,4,FALSE),1),0)</f>
        <v>0</v>
      </c>
      <c r="O95" s="64">
        <f>+IF(L95=Hoja2!$B$17,J95*(1+IFERROR(VLOOKUP(K95,Hoja2!$B$5:$E$9,2,FALSE),0))^IFERROR(VLOOKUP(K95,Hoja2!$B$5:$E$9,4,FALSE),1),0)</f>
        <v>0</v>
      </c>
      <c r="P95" s="64">
        <f>+IF(L95=Hoja2!$B$19,J95*(1+IFERROR(VLOOKUP(K95,Hoja2!$B$5:$E$9,2,FALSE),0))^IFERROR(VLOOKUP(K95,Hoja2!$B$5:$E$9,4,FALSE),1),0)</f>
        <v>0</v>
      </c>
      <c r="Q95" s="64">
        <f>+IF(L95=Hoja2!$B$18,J95*(1+IFERROR(VLOOKUP(K95,Hoja2!$B$5:$E$9,2,FALSE),0))^IFERROR(VLOOKUP(K95,Hoja2!$B$5:$E$9,4,FALSE),1),0)</f>
        <v>0</v>
      </c>
      <c r="R95" s="65">
        <f t="shared" si="4"/>
        <v>0</v>
      </c>
    </row>
    <row r="96" spans="2:18" x14ac:dyDescent="0.35">
      <c r="B96" s="3"/>
      <c r="C96" s="3"/>
      <c r="D96" s="3"/>
      <c r="E96" s="3"/>
      <c r="F96" s="3"/>
      <c r="G96" s="3"/>
      <c r="H96" s="3"/>
      <c r="I96" s="4"/>
      <c r="J96" s="64">
        <f t="shared" si="5"/>
        <v>0</v>
      </c>
      <c r="K96" s="3"/>
      <c r="L96" s="3"/>
      <c r="M96" s="3"/>
      <c r="N96" s="64">
        <f>+IF(L96=Hoja2!$B$16,J96*(1+IFERROR(VLOOKUP(K96,Hoja2!$B$5:$E$9,2,FALSE),0))^IFERROR(VLOOKUP(K96,Hoja2!$B$5:$E$9,4,FALSE),1),0)</f>
        <v>0</v>
      </c>
      <c r="O96" s="64">
        <f>+IF(L96=Hoja2!$B$17,J96*(1+IFERROR(VLOOKUP(K96,Hoja2!$B$5:$E$9,2,FALSE),0))^IFERROR(VLOOKUP(K96,Hoja2!$B$5:$E$9,4,FALSE),1),0)</f>
        <v>0</v>
      </c>
      <c r="P96" s="64">
        <f>+IF(L96=Hoja2!$B$19,J96*(1+IFERROR(VLOOKUP(K96,Hoja2!$B$5:$E$9,2,FALSE),0))^IFERROR(VLOOKUP(K96,Hoja2!$B$5:$E$9,4,FALSE),1),0)</f>
        <v>0</v>
      </c>
      <c r="Q96" s="64">
        <f>+IF(L96=Hoja2!$B$18,J96*(1+IFERROR(VLOOKUP(K96,Hoja2!$B$5:$E$9,2,FALSE),0))^IFERROR(VLOOKUP(K96,Hoja2!$B$5:$E$9,4,FALSE),1),0)</f>
        <v>0</v>
      </c>
      <c r="R96" s="65">
        <f t="shared" si="4"/>
        <v>0</v>
      </c>
    </row>
    <row r="97" spans="2:18" x14ac:dyDescent="0.35">
      <c r="B97" s="3"/>
      <c r="C97" s="3"/>
      <c r="D97" s="3"/>
      <c r="E97" s="3"/>
      <c r="F97" s="3"/>
      <c r="G97" s="3"/>
      <c r="H97" s="3"/>
      <c r="I97" s="4"/>
      <c r="J97" s="64">
        <f t="shared" si="5"/>
        <v>0</v>
      </c>
      <c r="K97" s="3"/>
      <c r="L97" s="3"/>
      <c r="M97" s="3"/>
      <c r="N97" s="64">
        <f>+IF(L97=Hoja2!$B$16,J97*(1+IFERROR(VLOOKUP(K97,Hoja2!$B$5:$E$9,2,FALSE),0))^IFERROR(VLOOKUP(K97,Hoja2!$B$5:$E$9,4,FALSE),1),0)</f>
        <v>0</v>
      </c>
      <c r="O97" s="64">
        <f>+IF(L97=Hoja2!$B$17,J97*(1+IFERROR(VLOOKUP(K97,Hoja2!$B$5:$E$9,2,FALSE),0))^IFERROR(VLOOKUP(K97,Hoja2!$B$5:$E$9,4,FALSE),1),0)</f>
        <v>0</v>
      </c>
      <c r="P97" s="64">
        <f>+IF(L97=Hoja2!$B$19,J97*(1+IFERROR(VLOOKUP(K97,Hoja2!$B$5:$E$9,2,FALSE),0))^IFERROR(VLOOKUP(K97,Hoja2!$B$5:$E$9,4,FALSE),1),0)</f>
        <v>0</v>
      </c>
      <c r="Q97" s="64">
        <f>+IF(L97=Hoja2!$B$18,J97*(1+IFERROR(VLOOKUP(K97,Hoja2!$B$5:$E$9,2,FALSE),0))^IFERROR(VLOOKUP(K97,Hoja2!$B$5:$E$9,4,FALSE),1),0)</f>
        <v>0</v>
      </c>
      <c r="R97" s="65">
        <f t="shared" si="4"/>
        <v>0</v>
      </c>
    </row>
    <row r="98" spans="2:18" x14ac:dyDescent="0.35">
      <c r="B98" s="3"/>
      <c r="C98" s="3"/>
      <c r="D98" s="3"/>
      <c r="E98" s="3"/>
      <c r="F98" s="3"/>
      <c r="G98" s="3"/>
      <c r="H98" s="3"/>
      <c r="I98" s="4"/>
      <c r="J98" s="64">
        <f t="shared" si="5"/>
        <v>0</v>
      </c>
      <c r="K98" s="3"/>
      <c r="L98" s="3"/>
      <c r="M98" s="3"/>
      <c r="N98" s="64">
        <f>+IF(L98=Hoja2!$B$16,J98*(1+IFERROR(VLOOKUP(K98,Hoja2!$B$5:$E$9,2,FALSE),0))^IFERROR(VLOOKUP(K98,Hoja2!$B$5:$E$9,4,FALSE),1),0)</f>
        <v>0</v>
      </c>
      <c r="O98" s="64">
        <f>+IF(L98=Hoja2!$B$17,J98*(1+IFERROR(VLOOKUP(K98,Hoja2!$B$5:$E$9,2,FALSE),0))^IFERROR(VLOOKUP(K98,Hoja2!$B$5:$E$9,4,FALSE),1),0)</f>
        <v>0</v>
      </c>
      <c r="P98" s="64">
        <f>+IF(L98=Hoja2!$B$19,J98*(1+IFERROR(VLOOKUP(K98,Hoja2!$B$5:$E$9,2,FALSE),0))^IFERROR(VLOOKUP(K98,Hoja2!$B$5:$E$9,4,FALSE),1),0)</f>
        <v>0</v>
      </c>
      <c r="Q98" s="64">
        <f>+IF(L98=Hoja2!$B$18,J98*(1+IFERROR(VLOOKUP(K98,Hoja2!$B$5:$E$9,2,FALSE),0))^IFERROR(VLOOKUP(K98,Hoja2!$B$5:$E$9,4,FALSE),1),0)</f>
        <v>0</v>
      </c>
      <c r="R98" s="65">
        <f t="shared" si="4"/>
        <v>0</v>
      </c>
    </row>
    <row r="99" spans="2:18" x14ac:dyDescent="0.35">
      <c r="B99" s="3"/>
      <c r="C99" s="3"/>
      <c r="D99" s="3"/>
      <c r="E99" s="3"/>
      <c r="F99" s="3"/>
      <c r="G99" s="3"/>
      <c r="H99" s="3"/>
      <c r="I99" s="4"/>
      <c r="J99" s="64">
        <f t="shared" si="5"/>
        <v>0</v>
      </c>
      <c r="K99" s="3"/>
      <c r="L99" s="3"/>
      <c r="M99" s="3"/>
      <c r="N99" s="64">
        <f>+IF(L99=Hoja2!$B$16,J99*(1+IFERROR(VLOOKUP(K99,Hoja2!$B$5:$E$9,2,FALSE),0))^IFERROR(VLOOKUP(K99,Hoja2!$B$5:$E$9,4,FALSE),1),0)</f>
        <v>0</v>
      </c>
      <c r="O99" s="64">
        <f>+IF(L99=Hoja2!$B$17,J99*(1+IFERROR(VLOOKUP(K99,Hoja2!$B$5:$E$9,2,FALSE),0))^IFERROR(VLOOKUP(K99,Hoja2!$B$5:$E$9,4,FALSE),1),0)</f>
        <v>0</v>
      </c>
      <c r="P99" s="64">
        <f>+IF(L99=Hoja2!$B$19,J99*(1+IFERROR(VLOOKUP(K99,Hoja2!$B$5:$E$9,2,FALSE),0))^IFERROR(VLOOKUP(K99,Hoja2!$B$5:$E$9,4,FALSE),1),0)</f>
        <v>0</v>
      </c>
      <c r="Q99" s="64">
        <f>+IF(L99=Hoja2!$B$18,J99*(1+IFERROR(VLOOKUP(K99,Hoja2!$B$5:$E$9,2,FALSE),0))^IFERROR(VLOOKUP(K99,Hoja2!$B$5:$E$9,4,FALSE),1),0)</f>
        <v>0</v>
      </c>
      <c r="R99" s="65">
        <f t="shared" si="4"/>
        <v>0</v>
      </c>
    </row>
    <row r="100" spans="2:18" x14ac:dyDescent="0.35">
      <c r="B100" s="3"/>
      <c r="C100" s="3"/>
      <c r="D100" s="3"/>
      <c r="E100" s="3"/>
      <c r="F100" s="3"/>
      <c r="G100" s="3"/>
      <c r="H100" s="3"/>
      <c r="I100" s="4"/>
      <c r="J100" s="64">
        <f t="shared" si="5"/>
        <v>0</v>
      </c>
      <c r="K100" s="3"/>
      <c r="L100" s="3"/>
      <c r="M100" s="3"/>
      <c r="N100" s="64">
        <f>+IF(L100=Hoja2!$B$16,J100*(1+IFERROR(VLOOKUP(K100,Hoja2!$B$5:$E$9,2,FALSE),0))^IFERROR(VLOOKUP(K100,Hoja2!$B$5:$E$9,4,FALSE),1),0)</f>
        <v>0</v>
      </c>
      <c r="O100" s="64">
        <f>+IF(L100=Hoja2!$B$17,J100*(1+IFERROR(VLOOKUP(K100,Hoja2!$B$5:$E$9,2,FALSE),0))^IFERROR(VLOOKUP(K100,Hoja2!$B$5:$E$9,4,FALSE),1),0)</f>
        <v>0</v>
      </c>
      <c r="P100" s="64">
        <f>+IF(L100=Hoja2!$B$19,J100*(1+IFERROR(VLOOKUP(K100,Hoja2!$B$5:$E$9,2,FALSE),0))^IFERROR(VLOOKUP(K100,Hoja2!$B$5:$E$9,4,FALSE),1),0)</f>
        <v>0</v>
      </c>
      <c r="Q100" s="64">
        <f>+IF(L100=Hoja2!$B$18,J100*(1+IFERROR(VLOOKUP(K100,Hoja2!$B$5:$E$9,2,FALSE),0))^IFERROR(VLOOKUP(K100,Hoja2!$B$5:$E$9,4,FALSE),1),0)</f>
        <v>0</v>
      </c>
      <c r="R100" s="65">
        <f t="shared" si="4"/>
        <v>0</v>
      </c>
    </row>
    <row r="101" spans="2:18" x14ac:dyDescent="0.35">
      <c r="B101" s="3"/>
      <c r="C101" s="3"/>
      <c r="D101" s="3"/>
      <c r="E101" s="3"/>
      <c r="F101" s="3"/>
      <c r="G101" s="3"/>
      <c r="H101" s="3"/>
      <c r="I101" s="4"/>
      <c r="J101" s="64">
        <f t="shared" si="5"/>
        <v>0</v>
      </c>
      <c r="K101" s="3"/>
      <c r="L101" s="3"/>
      <c r="M101" s="3"/>
      <c r="N101" s="64">
        <f>+IF(L101=Hoja2!$B$16,J101*(1+IFERROR(VLOOKUP(K101,Hoja2!$B$5:$E$9,2,FALSE),0))^IFERROR(VLOOKUP(K101,Hoja2!$B$5:$E$9,4,FALSE),1),0)</f>
        <v>0</v>
      </c>
      <c r="O101" s="64">
        <f>+IF(L101=Hoja2!$B$17,J101*(1+IFERROR(VLOOKUP(K101,Hoja2!$B$5:$E$9,2,FALSE),0))^IFERROR(VLOOKUP(K101,Hoja2!$B$5:$E$9,4,FALSE),1),0)</f>
        <v>0</v>
      </c>
      <c r="P101" s="64">
        <f>+IF(L101=Hoja2!$B$19,J101*(1+IFERROR(VLOOKUP(K101,Hoja2!$B$5:$E$9,2,FALSE),0))^IFERROR(VLOOKUP(K101,Hoja2!$B$5:$E$9,4,FALSE),1),0)</f>
        <v>0</v>
      </c>
      <c r="Q101" s="64">
        <f>+IF(L101=Hoja2!$B$18,J101*(1+IFERROR(VLOOKUP(K101,Hoja2!$B$5:$E$9,2,FALSE),0))^IFERROR(VLOOKUP(K101,Hoja2!$B$5:$E$9,4,FALSE),1),0)</f>
        <v>0</v>
      </c>
      <c r="R101" s="65">
        <f t="shared" si="4"/>
        <v>0</v>
      </c>
    </row>
    <row r="102" spans="2:18" x14ac:dyDescent="0.35">
      <c r="B102" s="3"/>
      <c r="C102" s="3"/>
      <c r="D102" s="3"/>
      <c r="E102" s="3"/>
      <c r="F102" s="3"/>
      <c r="G102" s="3"/>
      <c r="H102" s="3"/>
      <c r="I102" s="4"/>
      <c r="J102" s="64">
        <f t="shared" si="5"/>
        <v>0</v>
      </c>
      <c r="K102" s="3"/>
      <c r="L102" s="3"/>
      <c r="M102" s="3"/>
      <c r="N102" s="64">
        <f>+IF(L102=Hoja2!$B$16,J102*(1+IFERROR(VLOOKUP(K102,Hoja2!$B$5:$E$9,2,FALSE),0))^IFERROR(VLOOKUP(K102,Hoja2!$B$5:$E$9,4,FALSE),1),0)</f>
        <v>0</v>
      </c>
      <c r="O102" s="64">
        <f>+IF(L102=Hoja2!$B$17,J102*(1+IFERROR(VLOOKUP(K102,Hoja2!$B$5:$E$9,2,FALSE),0))^IFERROR(VLOOKUP(K102,Hoja2!$B$5:$E$9,4,FALSE),1),0)</f>
        <v>0</v>
      </c>
      <c r="P102" s="64">
        <f>+IF(L102=Hoja2!$B$19,J102*(1+IFERROR(VLOOKUP(K102,Hoja2!$B$5:$E$9,2,FALSE),0))^IFERROR(VLOOKUP(K102,Hoja2!$B$5:$E$9,4,FALSE),1),0)</f>
        <v>0</v>
      </c>
      <c r="Q102" s="64">
        <f>+IF(L102=Hoja2!$B$18,J102*(1+IFERROR(VLOOKUP(K102,Hoja2!$B$5:$E$9,2,FALSE),0))^IFERROR(VLOOKUP(K102,Hoja2!$B$5:$E$9,4,FALSE),1),0)</f>
        <v>0</v>
      </c>
      <c r="R102" s="65">
        <f t="shared" si="4"/>
        <v>0</v>
      </c>
    </row>
    <row r="103" spans="2:18" x14ac:dyDescent="0.35">
      <c r="B103" s="3"/>
      <c r="C103" s="3"/>
      <c r="D103" s="3"/>
      <c r="E103" s="3"/>
      <c r="F103" s="3"/>
      <c r="G103" s="3"/>
      <c r="H103" s="3"/>
      <c r="I103" s="4"/>
      <c r="J103" s="64">
        <f t="shared" si="5"/>
        <v>0</v>
      </c>
      <c r="K103" s="3"/>
      <c r="L103" s="3"/>
      <c r="M103" s="3"/>
      <c r="N103" s="64">
        <f>+IF(L103=Hoja2!$B$16,J103*(1+IFERROR(VLOOKUP(K103,Hoja2!$B$5:$E$9,2,FALSE),0))^IFERROR(VLOOKUP(K103,Hoja2!$B$5:$E$9,4,FALSE),1),0)</f>
        <v>0</v>
      </c>
      <c r="O103" s="64">
        <f>+IF(L103=Hoja2!$B$17,J103*(1+IFERROR(VLOOKUP(K103,Hoja2!$B$5:$E$9,2,FALSE),0))^IFERROR(VLOOKUP(K103,Hoja2!$B$5:$E$9,4,FALSE),1),0)</f>
        <v>0</v>
      </c>
      <c r="P103" s="64">
        <f>+IF(L103=Hoja2!$B$19,J103*(1+IFERROR(VLOOKUP(K103,Hoja2!$B$5:$E$9,2,FALSE),0))^IFERROR(VLOOKUP(K103,Hoja2!$B$5:$E$9,4,FALSE),1),0)</f>
        <v>0</v>
      </c>
      <c r="Q103" s="64">
        <f>+IF(L103=Hoja2!$B$18,J103*(1+IFERROR(VLOOKUP(K103,Hoja2!$B$5:$E$9,2,FALSE),0))^IFERROR(VLOOKUP(K103,Hoja2!$B$5:$E$9,4,FALSE),1),0)</f>
        <v>0</v>
      </c>
      <c r="R103" s="65">
        <f t="shared" si="4"/>
        <v>0</v>
      </c>
    </row>
    <row r="104" spans="2:18" x14ac:dyDescent="0.35">
      <c r="B104" s="3"/>
      <c r="C104" s="3"/>
      <c r="D104" s="3"/>
      <c r="E104" s="3"/>
      <c r="F104" s="3"/>
      <c r="G104" s="3"/>
      <c r="H104" s="3"/>
      <c r="I104" s="4"/>
      <c r="J104" s="64">
        <f t="shared" si="5"/>
        <v>0</v>
      </c>
      <c r="K104" s="3"/>
      <c r="L104" s="3"/>
      <c r="M104" s="3"/>
      <c r="N104" s="64">
        <f>+IF(L104=Hoja2!$B$16,J104*(1+IFERROR(VLOOKUP(K104,Hoja2!$B$5:$E$9,2,FALSE),0))^IFERROR(VLOOKUP(K104,Hoja2!$B$5:$E$9,4,FALSE),1),0)</f>
        <v>0</v>
      </c>
      <c r="O104" s="64">
        <f>+IF(L104=Hoja2!$B$17,J104*(1+IFERROR(VLOOKUP(K104,Hoja2!$B$5:$E$9,2,FALSE),0))^IFERROR(VLOOKUP(K104,Hoja2!$B$5:$E$9,4,FALSE),1),0)</f>
        <v>0</v>
      </c>
      <c r="P104" s="64">
        <f>+IF(L104=Hoja2!$B$19,J104*(1+IFERROR(VLOOKUP(K104,Hoja2!$B$5:$E$9,2,FALSE),0))^IFERROR(VLOOKUP(K104,Hoja2!$B$5:$E$9,4,FALSE),1),0)</f>
        <v>0</v>
      </c>
      <c r="Q104" s="64">
        <f>+IF(L104=Hoja2!$B$18,J104*(1+IFERROR(VLOOKUP(K104,Hoja2!$B$5:$E$9,2,FALSE),0))^IFERROR(VLOOKUP(K104,Hoja2!$B$5:$E$9,4,FALSE),1),0)</f>
        <v>0</v>
      </c>
      <c r="R104" s="65">
        <f t="shared" si="4"/>
        <v>0</v>
      </c>
    </row>
    <row r="105" spans="2:18" x14ac:dyDescent="0.35">
      <c r="B105" s="3"/>
      <c r="C105" s="3"/>
      <c r="D105" s="3"/>
      <c r="E105" s="3"/>
      <c r="F105" s="3"/>
      <c r="G105" s="3"/>
      <c r="H105" s="3"/>
      <c r="I105" s="4"/>
      <c r="J105" s="64">
        <f t="shared" si="5"/>
        <v>0</v>
      </c>
      <c r="K105" s="3"/>
      <c r="L105" s="3"/>
      <c r="M105" s="3"/>
      <c r="N105" s="64">
        <f>+IF(L105=Hoja2!$B$16,J105*(1+IFERROR(VLOOKUP(K105,Hoja2!$B$5:$E$9,2,FALSE),0))^IFERROR(VLOOKUP(K105,Hoja2!$B$5:$E$9,4,FALSE),1),0)</f>
        <v>0</v>
      </c>
      <c r="O105" s="64">
        <f>+IF(L105=Hoja2!$B$17,J105*(1+IFERROR(VLOOKUP(K105,Hoja2!$B$5:$E$9,2,FALSE),0))^IFERROR(VLOOKUP(K105,Hoja2!$B$5:$E$9,4,FALSE),1),0)</f>
        <v>0</v>
      </c>
      <c r="P105" s="64">
        <f>+IF(L105=Hoja2!$B$19,J105*(1+IFERROR(VLOOKUP(K105,Hoja2!$B$5:$E$9,2,FALSE),0))^IFERROR(VLOOKUP(K105,Hoja2!$B$5:$E$9,4,FALSE),1),0)</f>
        <v>0</v>
      </c>
      <c r="Q105" s="64">
        <f>+IF(L105=Hoja2!$B$18,J105*(1+IFERROR(VLOOKUP(K105,Hoja2!$B$5:$E$9,2,FALSE),0))^IFERROR(VLOOKUP(K105,Hoja2!$B$5:$E$9,4,FALSE),1),0)</f>
        <v>0</v>
      </c>
      <c r="R105" s="65">
        <f t="shared" si="4"/>
        <v>0</v>
      </c>
    </row>
    <row r="106" spans="2:18" x14ac:dyDescent="0.35">
      <c r="B106" s="3"/>
      <c r="C106" s="3"/>
      <c r="D106" s="3"/>
      <c r="E106" s="3"/>
      <c r="F106" s="3"/>
      <c r="G106" s="3"/>
      <c r="H106" s="3"/>
      <c r="I106" s="4"/>
      <c r="J106" s="64">
        <f t="shared" ref="J106" si="6">+H106*I106</f>
        <v>0</v>
      </c>
      <c r="K106" s="3"/>
      <c r="L106" s="3"/>
      <c r="M106" s="3"/>
      <c r="N106" s="64">
        <f>+IF(L106=Hoja2!$B$16,J106*(1+IFERROR(VLOOKUP(K106,Hoja2!$B$5:$E$9,2,FALSE),0))^IFERROR(VLOOKUP(K106,Hoja2!$B$5:$E$9,4,FALSE),1),0)</f>
        <v>0</v>
      </c>
      <c r="O106" s="64">
        <f>+IF(L106=Hoja2!$B$17,J106*(1+IFERROR(VLOOKUP(K106,Hoja2!$B$5:$E$9,2,FALSE),0))^IFERROR(VLOOKUP(K106,Hoja2!$B$5:$E$9,4,FALSE),1),0)</f>
        <v>0</v>
      </c>
      <c r="P106" s="64">
        <f>+IF(L106=Hoja2!$B$19,J106*(1+IFERROR(VLOOKUP(K106,Hoja2!$B$5:$E$9,2,FALSE),0))^IFERROR(VLOOKUP(K106,Hoja2!$B$5:$E$9,4,FALSE),1),0)</f>
        <v>0</v>
      </c>
      <c r="Q106" s="64">
        <f>+IF(L106=Hoja2!$B$18,J106*(1+IFERROR(VLOOKUP(K106,Hoja2!$B$5:$E$9,2,FALSE),0))^IFERROR(VLOOKUP(K106,Hoja2!$B$5:$E$9,4,FALSE),1),0)</f>
        <v>0</v>
      </c>
      <c r="R106" s="65">
        <f t="shared" si="4"/>
        <v>0</v>
      </c>
    </row>
    <row r="107" spans="2:18" x14ac:dyDescent="0.35">
      <c r="B107" s="3"/>
      <c r="C107" s="3"/>
      <c r="D107" s="3"/>
      <c r="E107" s="3"/>
      <c r="F107" s="3"/>
      <c r="G107" s="3"/>
      <c r="H107" s="3"/>
      <c r="I107" s="4"/>
      <c r="J107" s="64">
        <f t="shared" si="5"/>
        <v>0</v>
      </c>
      <c r="K107" s="3"/>
      <c r="L107" s="3"/>
      <c r="M107" s="3"/>
      <c r="N107" s="64">
        <f>+IF(L107=Hoja2!$B$16,J107*(1+IFERROR(VLOOKUP(K107,Hoja2!$B$5:$E$9,2,FALSE),0))^IFERROR(VLOOKUP(K107,Hoja2!$B$5:$E$9,4,FALSE),1),0)</f>
        <v>0</v>
      </c>
      <c r="O107" s="64">
        <f>+IF(L107=Hoja2!$B$17,J107*(1+IFERROR(VLOOKUP(K107,Hoja2!$B$5:$E$9,2,FALSE),0))^IFERROR(VLOOKUP(K107,Hoja2!$B$5:$E$9,4,FALSE),1),0)</f>
        <v>0</v>
      </c>
      <c r="P107" s="64">
        <f>+IF(L107=Hoja2!$B$19,J107*(1+IFERROR(VLOOKUP(K107,Hoja2!$B$5:$E$9,2,FALSE),0))^IFERROR(VLOOKUP(K107,Hoja2!$B$5:$E$9,4,FALSE),1),0)</f>
        <v>0</v>
      </c>
      <c r="Q107" s="64">
        <f>+IF(L107=Hoja2!$B$18,J107*(1+IFERROR(VLOOKUP(K107,Hoja2!$B$5:$E$9,2,FALSE),0))^IFERROR(VLOOKUP(K107,Hoja2!$B$5:$E$9,4,FALSE),1),0)</f>
        <v>0</v>
      </c>
      <c r="R107" s="65">
        <f t="shared" si="4"/>
        <v>0</v>
      </c>
    </row>
    <row r="108" spans="2:18" x14ac:dyDescent="0.35">
      <c r="B108" s="3"/>
      <c r="C108" s="3"/>
      <c r="D108" s="3"/>
      <c r="E108" s="3"/>
      <c r="F108" s="3"/>
      <c r="G108" s="3"/>
      <c r="H108" s="3"/>
      <c r="I108" s="4"/>
      <c r="J108" s="64">
        <f t="shared" si="0"/>
        <v>0</v>
      </c>
      <c r="K108" s="3"/>
      <c r="L108" s="3"/>
      <c r="M108" s="3"/>
      <c r="N108" s="64">
        <f>+IF(L108=Hoja2!$B$16,J108*(1+IFERROR(VLOOKUP(K108,Hoja2!$B$5:$E$9,2,FALSE),0))^IFERROR(VLOOKUP(K108,Hoja2!$B$5:$E$9,4,FALSE),1),0)</f>
        <v>0</v>
      </c>
      <c r="O108" s="64">
        <f>+IF(L108=Hoja2!$B$17,J108*(1+IFERROR(VLOOKUP(K108,Hoja2!$B$5:$E$9,2,FALSE),0))^IFERROR(VLOOKUP(K108,Hoja2!$B$5:$E$9,4,FALSE),1),0)</f>
        <v>0</v>
      </c>
      <c r="P108" s="64">
        <f>+IF(L108=Hoja2!$B$19,J108*(1+IFERROR(VLOOKUP(K108,Hoja2!$B$5:$E$9,2,FALSE),0))^IFERROR(VLOOKUP(K108,Hoja2!$B$5:$E$9,4,FALSE),1),0)</f>
        <v>0</v>
      </c>
      <c r="Q108" s="64">
        <f>+IF(L108=Hoja2!$B$18,J108*(1+IFERROR(VLOOKUP(K108,Hoja2!$B$5:$E$9,2,FALSE),0))^IFERROR(VLOOKUP(K108,Hoja2!$B$5:$E$9,4,FALSE),1),0)</f>
        <v>0</v>
      </c>
      <c r="R108" s="65">
        <f t="shared" si="4"/>
        <v>0</v>
      </c>
    </row>
    <row r="109" spans="2:18" x14ac:dyDescent="0.35">
      <c r="N109" s="66">
        <f t="shared" ref="N109:P109" si="7">+SUM(N9:N108)</f>
        <v>0</v>
      </c>
      <c r="O109" s="66">
        <f t="shared" si="7"/>
        <v>0</v>
      </c>
      <c r="P109" s="66">
        <f t="shared" si="7"/>
        <v>0</v>
      </c>
      <c r="Q109" s="66">
        <f>+SUM(Q9:Q108)</f>
        <v>0</v>
      </c>
      <c r="R109" s="66">
        <f>+SUM(R9:R108)</f>
        <v>0</v>
      </c>
    </row>
    <row r="110" spans="2:18" x14ac:dyDescent="0.35">
      <c r="B110" t="s">
        <v>185</v>
      </c>
    </row>
  </sheetData>
  <sheetProtection algorithmName="SHA-512" hashValue="wd2JETfaeyvnVzrPTCus2GCzlsMj/WYkYdAVpMNG6k4d4vbUWQBmcyOQH487VdXtEiB9FdqbjGyIz/M7OznDRQ==" saltValue="CybEmrkQ5Nk9U/0VmHrj/g==" spinCount="100000" sheet="1" objects="1" scenarios="1"/>
  <mergeCells count="1">
    <mergeCell ref="H3:R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Hoja2!$B$5:$B$9</xm:f>
          </x14:formula1>
          <xm:sqref>K9:K108</xm:sqref>
        </x14:dataValidation>
        <x14:dataValidation type="list" allowBlank="1" showInputMessage="1" showErrorMessage="1" xr:uid="{00000000-0002-0000-0900-000001000000}">
          <x14:formula1>
            <xm:f>Hoja2!$B$16:$B$19</xm:f>
          </x14:formula1>
          <xm:sqref>L9:L108</xm:sqref>
        </x14:dataValidation>
        <x14:dataValidation type="list" allowBlank="1" showInputMessage="1" showErrorMessage="1" xr:uid="{00000000-0002-0000-0900-000002000000}">
          <x14:formula1>
            <xm:f>'Ficha Resumen'!$D$8:$D$16</xm:f>
          </x14:formula1>
          <xm:sqref>B9:B108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B2: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81640625" customWidth="1"/>
    <col min="2" max="2" width="23.81640625" customWidth="1"/>
    <col min="3" max="4" width="28.7265625" customWidth="1"/>
    <col min="5" max="5" width="20.26953125" hidden="1" customWidth="1"/>
    <col min="6" max="6" width="15" hidden="1" customWidth="1"/>
    <col min="7" max="7" width="24.5429687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4.453125" customWidth="1"/>
    <col min="17" max="17" width="22.26953125" customWidth="1"/>
    <col min="18" max="18" width="24" customWidth="1"/>
  </cols>
  <sheetData>
    <row r="2" spans="2:19" ht="15" thickBot="1" x14ac:dyDescent="0.4"/>
    <row r="3" spans="2:19" ht="24" customHeight="1" thickBot="1" x14ac:dyDescent="0.4">
      <c r="C3" s="77" t="s">
        <v>15</v>
      </c>
      <c r="D3" s="240">
        <f>+'Ficha Resumen'!D18:P18</f>
        <v>0</v>
      </c>
      <c r="E3" s="241"/>
      <c r="F3" s="241"/>
      <c r="G3" s="241"/>
      <c r="H3" s="241"/>
      <c r="I3" s="241"/>
      <c r="J3" s="241"/>
      <c r="K3" s="241"/>
      <c r="L3" s="241"/>
      <c r="M3" s="241"/>
      <c r="N3" s="241"/>
      <c r="O3" s="241"/>
      <c r="P3" s="241"/>
      <c r="Q3" s="241"/>
      <c r="R3" s="241"/>
      <c r="S3" s="242"/>
    </row>
    <row r="5" spans="2:19" ht="21" x14ac:dyDescent="0.5">
      <c r="C5" s="210" t="s">
        <v>59</v>
      </c>
      <c r="D5" s="210"/>
      <c r="E5" s="211"/>
      <c r="F5" s="211"/>
      <c r="G5" s="211"/>
      <c r="H5" s="211"/>
      <c r="I5" s="211"/>
      <c r="J5" s="211"/>
      <c r="K5" s="211"/>
      <c r="L5" s="211"/>
      <c r="M5" s="211"/>
      <c r="N5" s="211"/>
      <c r="O5" s="211"/>
      <c r="P5" s="211"/>
      <c r="Q5" s="211"/>
      <c r="R5" s="211"/>
      <c r="S5" s="212"/>
    </row>
    <row r="6" spans="2:19" ht="21" x14ac:dyDescent="0.5">
      <c r="C6" s="14" t="s">
        <v>35</v>
      </c>
      <c r="D6" s="14"/>
      <c r="E6" s="41"/>
      <c r="F6" s="41"/>
      <c r="G6" s="41"/>
      <c r="H6" s="41"/>
      <c r="I6" s="41"/>
      <c r="J6" s="41"/>
      <c r="K6" s="41"/>
      <c r="L6" s="41"/>
      <c r="M6" s="41"/>
      <c r="N6" s="41"/>
      <c r="O6" s="41"/>
      <c r="P6" s="41"/>
      <c r="Q6" s="41"/>
      <c r="R6" s="41"/>
      <c r="S6" s="41"/>
    </row>
    <row r="7" spans="2:19" s="67" customFormat="1" ht="12.65" customHeight="1" x14ac:dyDescent="0.5">
      <c r="B7" s="95"/>
      <c r="C7" s="14"/>
      <c r="D7" s="14"/>
      <c r="E7" s="14"/>
      <c r="F7" s="14"/>
      <c r="G7" s="14"/>
      <c r="H7" s="68"/>
      <c r="I7" s="68"/>
      <c r="J7" s="68"/>
      <c r="K7" s="68"/>
      <c r="L7" s="68"/>
      <c r="M7" s="68"/>
      <c r="N7" s="69"/>
      <c r="O7" s="69"/>
      <c r="P7" s="69"/>
      <c r="Q7" s="69"/>
      <c r="R7" s="69"/>
      <c r="S7" s="69"/>
    </row>
    <row r="8" spans="2:19" ht="31" x14ac:dyDescent="0.5">
      <c r="B8" s="16" t="s">
        <v>175</v>
      </c>
      <c r="C8" s="16" t="s">
        <v>81</v>
      </c>
      <c r="D8" s="16" t="s">
        <v>241</v>
      </c>
      <c r="E8" s="16" t="s">
        <v>180</v>
      </c>
      <c r="F8" s="16" t="s">
        <v>176</v>
      </c>
      <c r="G8" s="16" t="s">
        <v>177</v>
      </c>
      <c r="H8" s="16" t="s">
        <v>4</v>
      </c>
      <c r="I8" s="16" t="s">
        <v>8</v>
      </c>
      <c r="J8" s="16" t="s">
        <v>9</v>
      </c>
      <c r="K8" s="16" t="s">
        <v>53</v>
      </c>
      <c r="L8" s="16" t="s">
        <v>17</v>
      </c>
      <c r="M8" s="16" t="s">
        <v>33</v>
      </c>
      <c r="N8" s="32" t="str">
        <f>+'Materiales e Insumos'!N8</f>
        <v>Financiado Caja</v>
      </c>
      <c r="O8" s="32" t="str">
        <f>+'Materiales e Insumos'!O8</f>
        <v>Financiado No Caja</v>
      </c>
      <c r="P8" s="32" t="str">
        <f>+'Materiales e Insumos'!P8</f>
        <v>Contrapartida Especie</v>
      </c>
      <c r="Q8" s="32" t="str">
        <f>+'Materiales e Insumos'!Q8</f>
        <v>Contrapartida Efectivo</v>
      </c>
      <c r="R8" s="17" t="s">
        <v>6</v>
      </c>
      <c r="S8" s="41"/>
    </row>
    <row r="9" spans="2:19" x14ac:dyDescent="0.35">
      <c r="B9" s="3"/>
      <c r="C9" s="3"/>
      <c r="D9" s="3"/>
      <c r="E9" s="3"/>
      <c r="F9" s="3"/>
      <c r="G9" s="3"/>
      <c r="H9" s="3"/>
      <c r="I9" s="3"/>
      <c r="J9" s="4"/>
      <c r="K9" s="4">
        <f>+J9*I9</f>
        <v>0</v>
      </c>
      <c r="L9" s="3"/>
      <c r="M9" s="3"/>
      <c r="N9" s="8">
        <f>+IF(M9=Hoja2!$B$16,K9*(1+IFERROR(VLOOKUP(L9,Hoja2!$B$5:$E$9,2,FALSE),0))^IFERROR(VLOOKUP(L9,Hoja2!$B$5:$E$9,4,FALSE),1),0)</f>
        <v>0</v>
      </c>
      <c r="O9" s="8">
        <f>+IF(M9=Hoja2!$B$17,K9*(1+IFERROR(VLOOKUP(L9,Hoja2!$B$5:$E$9,2,FALSE),0))^IFERROR(VLOOKUP(L9,Hoja2!$B$5:$E$9,4,FALSE),1),0)</f>
        <v>0</v>
      </c>
      <c r="P9" s="8">
        <f>+IF(M9=Hoja2!$B$19,K9*(1+IFERROR(VLOOKUP(L9,Hoja2!$B$5:$E$9,2,FALSE),0))^IFERROR(VLOOKUP(L9,Hoja2!$B$5:$E$9,4,FALSE),1),0)</f>
        <v>0</v>
      </c>
      <c r="Q9" s="8">
        <f>+IF(M9=Hoja2!$B$18,K9*(1+IFERROR(VLOOKUP(L9,Hoja2!$B$5:$E$9,2,FALSE),0))^IFERROR(VLOOKUP(L9,Hoja2!$B$5:$E$9,4,FALSE),1),0)</f>
        <v>0</v>
      </c>
      <c r="R9" s="80">
        <f>+SUM(N9:Q9)</f>
        <v>0</v>
      </c>
    </row>
    <row r="10" spans="2:19" x14ac:dyDescent="0.35">
      <c r="B10" s="3"/>
      <c r="C10" s="3"/>
      <c r="D10" s="3"/>
      <c r="E10" s="3"/>
      <c r="F10" s="3"/>
      <c r="G10" s="3"/>
      <c r="H10" s="3"/>
      <c r="I10" s="3"/>
      <c r="J10" s="4"/>
      <c r="K10" s="4">
        <f t="shared" ref="K10:K38" si="0">+J10*I10</f>
        <v>0</v>
      </c>
      <c r="L10" s="3"/>
      <c r="M10" s="3"/>
      <c r="N10" s="8">
        <f>+IF(M10=Hoja2!$B$16,K10*(1+IFERROR(VLOOKUP(L10,Hoja2!$B$5:$E$9,2,FALSE),0))^IFERROR(VLOOKUP(L10,Hoja2!$B$5:$E$9,4,FALSE),1),0)</f>
        <v>0</v>
      </c>
      <c r="O10" s="8">
        <f>+IF(M10=Hoja2!$B$17,K10*(1+IFERROR(VLOOKUP(L10,Hoja2!$B$5:$E$9,2,FALSE),0))^IFERROR(VLOOKUP(L10,Hoja2!$B$5:$E$9,4,FALSE),1),0)</f>
        <v>0</v>
      </c>
      <c r="P10" s="8">
        <f>+IF(M10=Hoja2!$B$19,K10*(1+IFERROR(VLOOKUP(L10,Hoja2!$B$5:$E$9,2,FALSE),0))^IFERROR(VLOOKUP(L10,Hoja2!$B$5:$E$9,4,FALSE),1),0)</f>
        <v>0</v>
      </c>
      <c r="Q10" s="8">
        <f>+IF(M10=Hoja2!$B$18,K10*(1+IFERROR(VLOOKUP(L10,Hoja2!$B$5:$E$9,2,FALSE),0))^IFERROR(VLOOKUP(L10,Hoja2!$B$5:$E$9,4,FALSE),1),0)</f>
        <v>0</v>
      </c>
      <c r="R10" s="9">
        <f t="shared" ref="R10:R38" si="1">+SUM(N10:Q10)</f>
        <v>0</v>
      </c>
    </row>
    <row r="11" spans="2:19" x14ac:dyDescent="0.35">
      <c r="B11" s="3"/>
      <c r="C11" s="3"/>
      <c r="D11" s="3"/>
      <c r="E11" s="3"/>
      <c r="F11" s="3"/>
      <c r="G11" s="3"/>
      <c r="H11" s="3"/>
      <c r="I11" s="3"/>
      <c r="J11" s="4"/>
      <c r="K11" s="4">
        <f t="shared" si="0"/>
        <v>0</v>
      </c>
      <c r="L11" s="3"/>
      <c r="M11" s="3"/>
      <c r="N11" s="8">
        <f>+IF(M11=Hoja2!$B$16,K11*(1+IFERROR(VLOOKUP(L11,Hoja2!$B$5:$E$9,2,FALSE),0))^IFERROR(VLOOKUP(L11,Hoja2!$B$5:$E$9,4,FALSE),1),0)</f>
        <v>0</v>
      </c>
      <c r="O11" s="8">
        <f>+IF(M11=Hoja2!$B$17,K11*(1+IFERROR(VLOOKUP(L11,Hoja2!$B$5:$E$9,2,FALSE),0))^IFERROR(VLOOKUP(L11,Hoja2!$B$5:$E$9,4,FALSE),1),0)</f>
        <v>0</v>
      </c>
      <c r="P11" s="8">
        <f>+IF(M11=Hoja2!$B$19,K11*(1+IFERROR(VLOOKUP(L11,Hoja2!$B$5:$E$9,2,FALSE),0))^IFERROR(VLOOKUP(L11,Hoja2!$B$5:$E$9,4,FALSE),1),0)</f>
        <v>0</v>
      </c>
      <c r="Q11" s="8">
        <f>+IF(M11=Hoja2!$B$18,K11*(1+IFERROR(VLOOKUP(L11,Hoja2!$B$5:$E$9,2,FALSE),0))^IFERROR(VLOOKUP(L11,Hoja2!$B$5:$E$9,4,FALSE),1),0)</f>
        <v>0</v>
      </c>
      <c r="R11" s="9">
        <f t="shared" si="1"/>
        <v>0</v>
      </c>
    </row>
    <row r="12" spans="2:19" x14ac:dyDescent="0.35">
      <c r="B12" s="3"/>
      <c r="C12" s="3"/>
      <c r="D12" s="3"/>
      <c r="E12" s="3"/>
      <c r="F12" s="3"/>
      <c r="G12" s="3"/>
      <c r="H12" s="3"/>
      <c r="I12" s="3"/>
      <c r="J12" s="4"/>
      <c r="K12" s="4">
        <f t="shared" si="0"/>
        <v>0</v>
      </c>
      <c r="L12" s="3"/>
      <c r="M12" s="3"/>
      <c r="N12" s="8">
        <f>+IF(M12=Hoja2!$B$16,K12*(1+IFERROR(VLOOKUP(L12,Hoja2!$B$5:$E$9,2,FALSE),0))^IFERROR(VLOOKUP(L12,Hoja2!$B$5:$E$9,4,FALSE),1),0)</f>
        <v>0</v>
      </c>
      <c r="O12" s="8">
        <f>+IF(M12=Hoja2!$B$17,K12*(1+IFERROR(VLOOKUP(L12,Hoja2!$B$5:$E$9,2,FALSE),0))^IFERROR(VLOOKUP(L12,Hoja2!$B$5:$E$9,4,FALSE),1),0)</f>
        <v>0</v>
      </c>
      <c r="P12" s="8">
        <f>+IF(M12=Hoja2!$B$19,K12*(1+IFERROR(VLOOKUP(L12,Hoja2!$B$5:$E$9,2,FALSE),0))^IFERROR(VLOOKUP(L12,Hoja2!$B$5:$E$9,4,FALSE),1),0)</f>
        <v>0</v>
      </c>
      <c r="Q12" s="8">
        <f>+IF(M12=Hoja2!$B$18,K12*(1+IFERROR(VLOOKUP(L12,Hoja2!$B$5:$E$9,2,FALSE),0))^IFERROR(VLOOKUP(L12,Hoja2!$B$5:$E$9,4,FALSE),1),0)</f>
        <v>0</v>
      </c>
      <c r="R12" s="9">
        <f t="shared" si="1"/>
        <v>0</v>
      </c>
    </row>
    <row r="13" spans="2:19" x14ac:dyDescent="0.35">
      <c r="B13" s="3"/>
      <c r="C13" s="3"/>
      <c r="D13" s="3"/>
      <c r="E13" s="3"/>
      <c r="F13" s="3"/>
      <c r="G13" s="3"/>
      <c r="H13" s="3"/>
      <c r="I13" s="3"/>
      <c r="J13" s="4"/>
      <c r="K13" s="4">
        <f t="shared" si="0"/>
        <v>0</v>
      </c>
      <c r="L13" s="3"/>
      <c r="M13" s="3"/>
      <c r="N13" s="8">
        <f>+IF(M13=Hoja2!$B$16,K13*(1+IFERROR(VLOOKUP(L13,Hoja2!$B$5:$E$9,2,FALSE),0))^IFERROR(VLOOKUP(L13,Hoja2!$B$5:$E$9,4,FALSE),1),0)</f>
        <v>0</v>
      </c>
      <c r="O13" s="8">
        <f>+IF(M13=Hoja2!$B$17,K13*(1+IFERROR(VLOOKUP(L13,Hoja2!$B$5:$E$9,2,FALSE),0))^IFERROR(VLOOKUP(L13,Hoja2!$B$5:$E$9,4,FALSE),1),0)</f>
        <v>0</v>
      </c>
      <c r="P13" s="8">
        <f>+IF(M13=Hoja2!$B$19,K13*(1+IFERROR(VLOOKUP(L13,Hoja2!$B$5:$E$9,2,FALSE),0))^IFERROR(VLOOKUP(L13,Hoja2!$B$5:$E$9,4,FALSE),1),0)</f>
        <v>0</v>
      </c>
      <c r="Q13" s="8">
        <f>+IF(M13=Hoja2!$B$18,K13*(1+IFERROR(VLOOKUP(L13,Hoja2!$B$5:$E$9,2,FALSE),0))^IFERROR(VLOOKUP(L13,Hoja2!$B$5:$E$9,4,FALSE),1),0)</f>
        <v>0</v>
      </c>
      <c r="R13" s="9">
        <f t="shared" si="1"/>
        <v>0</v>
      </c>
    </row>
    <row r="14" spans="2:19" x14ac:dyDescent="0.35">
      <c r="B14" s="3"/>
      <c r="C14" s="3"/>
      <c r="D14" s="3"/>
      <c r="E14" s="3"/>
      <c r="F14" s="3"/>
      <c r="G14" s="3"/>
      <c r="H14" s="3"/>
      <c r="I14" s="3"/>
      <c r="J14" s="4"/>
      <c r="K14" s="4">
        <f t="shared" si="0"/>
        <v>0</v>
      </c>
      <c r="L14" s="3"/>
      <c r="M14" s="3"/>
      <c r="N14" s="8">
        <f>+IF(M14=Hoja2!$B$16,K14*(1+IFERROR(VLOOKUP(L14,Hoja2!$B$5:$E$9,2,FALSE),0))^IFERROR(VLOOKUP(L14,Hoja2!$B$5:$E$9,4,FALSE),1),0)</f>
        <v>0</v>
      </c>
      <c r="O14" s="8">
        <f>+IF(M14=Hoja2!$B$17,K14*(1+IFERROR(VLOOKUP(L14,Hoja2!$B$5:$E$9,2,FALSE),0))^IFERROR(VLOOKUP(L14,Hoja2!$B$5:$E$9,4,FALSE),1),0)</f>
        <v>0</v>
      </c>
      <c r="P14" s="8">
        <f>+IF(M14=Hoja2!$B$19,K14*(1+IFERROR(VLOOKUP(L14,Hoja2!$B$5:$E$9,2,FALSE),0))^IFERROR(VLOOKUP(L14,Hoja2!$B$5:$E$9,4,FALSE),1),0)</f>
        <v>0</v>
      </c>
      <c r="Q14" s="8">
        <f>+IF(M14=Hoja2!$B$18,K14*(1+IFERROR(VLOOKUP(L14,Hoja2!$B$5:$E$9,2,FALSE),0))^IFERROR(VLOOKUP(L14,Hoja2!$B$5:$E$9,4,FALSE),1),0)</f>
        <v>0</v>
      </c>
      <c r="R14" s="9">
        <f t="shared" si="1"/>
        <v>0</v>
      </c>
    </row>
    <row r="15" spans="2:19" x14ac:dyDescent="0.35">
      <c r="B15" s="3"/>
      <c r="C15" s="3"/>
      <c r="D15" s="3"/>
      <c r="E15" s="3"/>
      <c r="F15" s="3"/>
      <c r="G15" s="3"/>
      <c r="H15" s="3"/>
      <c r="I15" s="3"/>
      <c r="J15" s="4"/>
      <c r="K15" s="4">
        <f t="shared" si="0"/>
        <v>0</v>
      </c>
      <c r="L15" s="3"/>
      <c r="M15" s="3"/>
      <c r="N15" s="8">
        <f>+IF(M15=Hoja2!$B$16,K15*(1+IFERROR(VLOOKUP(L15,Hoja2!$B$5:$E$9,2,FALSE),0))^IFERROR(VLOOKUP(L15,Hoja2!$B$5:$E$9,4,FALSE),1),0)</f>
        <v>0</v>
      </c>
      <c r="O15" s="8">
        <f>+IF(M15=Hoja2!$B$17,K15*(1+IFERROR(VLOOKUP(L15,Hoja2!$B$5:$E$9,2,FALSE),0))^IFERROR(VLOOKUP(L15,Hoja2!$B$5:$E$9,4,FALSE),1),0)</f>
        <v>0</v>
      </c>
      <c r="P15" s="8">
        <f>+IF(M15=Hoja2!$B$19,K15*(1+IFERROR(VLOOKUP(L15,Hoja2!$B$5:$E$9,2,FALSE),0))^IFERROR(VLOOKUP(L15,Hoja2!$B$5:$E$9,4,FALSE),1),0)</f>
        <v>0</v>
      </c>
      <c r="Q15" s="8">
        <f>+IF(M15=Hoja2!$B$18,K15*(1+IFERROR(VLOOKUP(L15,Hoja2!$B$5:$E$9,2,FALSE),0))^IFERROR(VLOOKUP(L15,Hoja2!$B$5:$E$9,4,FALSE),1),0)</f>
        <v>0</v>
      </c>
      <c r="R15" s="9">
        <f t="shared" si="1"/>
        <v>0</v>
      </c>
    </row>
    <row r="16" spans="2:19" x14ac:dyDescent="0.35">
      <c r="B16" s="3"/>
      <c r="C16" s="3"/>
      <c r="D16" s="3"/>
      <c r="E16" s="3"/>
      <c r="F16" s="3"/>
      <c r="G16" s="3"/>
      <c r="H16" s="3"/>
      <c r="I16" s="3"/>
      <c r="J16" s="4"/>
      <c r="K16" s="4">
        <f t="shared" si="0"/>
        <v>0</v>
      </c>
      <c r="L16" s="3"/>
      <c r="M16" s="3"/>
      <c r="N16" s="8">
        <f>+IF(M16=Hoja2!$B$16,K16*(1+IFERROR(VLOOKUP(L16,Hoja2!$B$5:$E$9,2,FALSE),0))^IFERROR(VLOOKUP(L16,Hoja2!$B$5:$E$9,4,FALSE),1),0)</f>
        <v>0</v>
      </c>
      <c r="O16" s="8">
        <f>+IF(M16=Hoja2!$B$17,K16*(1+IFERROR(VLOOKUP(L16,Hoja2!$B$5:$E$9,2,FALSE),0))^IFERROR(VLOOKUP(L16,Hoja2!$B$5:$E$9,4,FALSE),1),0)</f>
        <v>0</v>
      </c>
      <c r="P16" s="8">
        <f>+IF(M16=Hoja2!$B$19,K16*(1+IFERROR(VLOOKUP(L16,Hoja2!$B$5:$E$9,2,FALSE),0))^IFERROR(VLOOKUP(L16,Hoja2!$B$5:$E$9,4,FALSE),1),0)</f>
        <v>0</v>
      </c>
      <c r="Q16" s="8">
        <f>+IF(M16=Hoja2!$B$18,K16*(1+IFERROR(VLOOKUP(L16,Hoja2!$B$5:$E$9,2,FALSE),0))^IFERROR(VLOOKUP(L16,Hoja2!$B$5:$E$9,4,FALSE),1),0)</f>
        <v>0</v>
      </c>
      <c r="R16" s="9">
        <f t="shared" si="1"/>
        <v>0</v>
      </c>
    </row>
    <row r="17" spans="2:18" x14ac:dyDescent="0.35">
      <c r="B17" s="3"/>
      <c r="C17" s="3"/>
      <c r="D17" s="3"/>
      <c r="E17" s="3"/>
      <c r="F17" s="3"/>
      <c r="G17" s="3"/>
      <c r="H17" s="3"/>
      <c r="I17" s="3"/>
      <c r="J17" s="4"/>
      <c r="K17" s="4">
        <f t="shared" si="0"/>
        <v>0</v>
      </c>
      <c r="L17" s="3"/>
      <c r="M17" s="3"/>
      <c r="N17" s="8">
        <f>+IF(M17=Hoja2!$B$16,K17*(1+IFERROR(VLOOKUP(L17,Hoja2!$B$5:$E$9,2,FALSE),0))^IFERROR(VLOOKUP(L17,Hoja2!$B$5:$E$9,4,FALSE),1),0)</f>
        <v>0</v>
      </c>
      <c r="O17" s="8">
        <f>+IF(M17=Hoja2!$B$17,K17*(1+IFERROR(VLOOKUP(L17,Hoja2!$B$5:$E$9,2,FALSE),0))^IFERROR(VLOOKUP(L17,Hoja2!$B$5:$E$9,4,FALSE),1),0)</f>
        <v>0</v>
      </c>
      <c r="P17" s="8">
        <f>+IF(M17=Hoja2!$B$19,K17*(1+IFERROR(VLOOKUP(L17,Hoja2!$B$5:$E$9,2,FALSE),0))^IFERROR(VLOOKUP(L17,Hoja2!$B$5:$E$9,4,FALSE),1),0)</f>
        <v>0</v>
      </c>
      <c r="Q17" s="8">
        <f>+IF(M17=Hoja2!$B$18,K17*(1+IFERROR(VLOOKUP(L17,Hoja2!$B$5:$E$9,2,FALSE),0))^IFERROR(VLOOKUP(L17,Hoja2!$B$5:$E$9,4,FALSE),1),0)</f>
        <v>0</v>
      </c>
      <c r="R17" s="9">
        <f t="shared" si="1"/>
        <v>0</v>
      </c>
    </row>
    <row r="18" spans="2:18" x14ac:dyDescent="0.35">
      <c r="B18" s="3"/>
      <c r="C18" s="3"/>
      <c r="D18" s="3"/>
      <c r="E18" s="3"/>
      <c r="F18" s="3"/>
      <c r="G18" s="3"/>
      <c r="H18" s="3"/>
      <c r="I18" s="3"/>
      <c r="J18" s="4"/>
      <c r="K18" s="4">
        <f t="shared" si="0"/>
        <v>0</v>
      </c>
      <c r="L18" s="3"/>
      <c r="M18" s="3"/>
      <c r="N18" s="8">
        <f>+IF(M18=Hoja2!$B$16,K18*(1+IFERROR(VLOOKUP(L18,Hoja2!$B$5:$E$9,2,FALSE),0))^IFERROR(VLOOKUP(L18,Hoja2!$B$5:$E$9,4,FALSE),1),0)</f>
        <v>0</v>
      </c>
      <c r="O18" s="8">
        <f>+IF(M18=Hoja2!$B$17,K18*(1+IFERROR(VLOOKUP(L18,Hoja2!$B$5:$E$9,2,FALSE),0))^IFERROR(VLOOKUP(L18,Hoja2!$B$5:$E$9,4,FALSE),1),0)</f>
        <v>0</v>
      </c>
      <c r="P18" s="8">
        <f>+IF(M18=Hoja2!$B$19,K18*(1+IFERROR(VLOOKUP(L18,Hoja2!$B$5:$E$9,2,FALSE),0))^IFERROR(VLOOKUP(L18,Hoja2!$B$5:$E$9,4,FALSE),1),0)</f>
        <v>0</v>
      </c>
      <c r="Q18" s="8">
        <f>+IF(M18=Hoja2!$B$18,K18*(1+IFERROR(VLOOKUP(L18,Hoja2!$B$5:$E$9,2,FALSE),0))^IFERROR(VLOOKUP(L18,Hoja2!$B$5:$E$9,4,FALSE),1),0)</f>
        <v>0</v>
      </c>
      <c r="R18" s="9">
        <f t="shared" si="1"/>
        <v>0</v>
      </c>
    </row>
    <row r="19" spans="2:18" x14ac:dyDescent="0.35">
      <c r="B19" s="3"/>
      <c r="C19" s="3"/>
      <c r="D19" s="3"/>
      <c r="E19" s="3"/>
      <c r="F19" s="3"/>
      <c r="G19" s="3"/>
      <c r="H19" s="3"/>
      <c r="I19" s="3"/>
      <c r="J19" s="4"/>
      <c r="K19" s="4">
        <f t="shared" si="0"/>
        <v>0</v>
      </c>
      <c r="L19" s="3"/>
      <c r="M19" s="3"/>
      <c r="N19" s="8">
        <f>+IF(M19=Hoja2!$B$16,K19*(1+IFERROR(VLOOKUP(L19,Hoja2!$B$5:$E$9,2,FALSE),0))^IFERROR(VLOOKUP(L19,Hoja2!$B$5:$E$9,4,FALSE),1),0)</f>
        <v>0</v>
      </c>
      <c r="O19" s="8">
        <f>+IF(M19=Hoja2!$B$17,K19*(1+IFERROR(VLOOKUP(L19,Hoja2!$B$5:$E$9,2,FALSE),0))^IFERROR(VLOOKUP(L19,Hoja2!$B$5:$E$9,4,FALSE),1),0)</f>
        <v>0</v>
      </c>
      <c r="P19" s="8">
        <f>+IF(M19=Hoja2!$B$19,K19*(1+IFERROR(VLOOKUP(L19,Hoja2!$B$5:$E$9,2,FALSE),0))^IFERROR(VLOOKUP(L19,Hoja2!$B$5:$E$9,4,FALSE),1),0)</f>
        <v>0</v>
      </c>
      <c r="Q19" s="8">
        <f>+IF(M19=Hoja2!$B$18,K19*(1+IFERROR(VLOOKUP(L19,Hoja2!$B$5:$E$9,2,FALSE),0))^IFERROR(VLOOKUP(L19,Hoja2!$B$5:$E$9,4,FALSE),1),0)</f>
        <v>0</v>
      </c>
      <c r="R19" s="9">
        <f t="shared" si="1"/>
        <v>0</v>
      </c>
    </row>
    <row r="20" spans="2:18" x14ac:dyDescent="0.35">
      <c r="B20" s="3"/>
      <c r="C20" s="3"/>
      <c r="D20" s="3"/>
      <c r="E20" s="3"/>
      <c r="F20" s="3"/>
      <c r="G20" s="3"/>
      <c r="H20" s="3"/>
      <c r="I20" s="3"/>
      <c r="J20" s="4"/>
      <c r="K20" s="4">
        <f t="shared" si="0"/>
        <v>0</v>
      </c>
      <c r="L20" s="3"/>
      <c r="M20" s="3"/>
      <c r="N20" s="8">
        <f>+IF(M20=Hoja2!$B$16,K20*(1+IFERROR(VLOOKUP(L20,Hoja2!$B$5:$E$9,2,FALSE),0))^IFERROR(VLOOKUP(L20,Hoja2!$B$5:$E$9,4,FALSE),1),0)</f>
        <v>0</v>
      </c>
      <c r="O20" s="8">
        <f>+IF(M20=Hoja2!$B$17,K20*(1+IFERROR(VLOOKUP(L20,Hoja2!$B$5:$E$9,2,FALSE),0))^IFERROR(VLOOKUP(L20,Hoja2!$B$5:$E$9,4,FALSE),1),0)</f>
        <v>0</v>
      </c>
      <c r="P20" s="8">
        <f>+IF(M20=Hoja2!$B$19,K20*(1+IFERROR(VLOOKUP(L20,Hoja2!$B$5:$E$9,2,FALSE),0))^IFERROR(VLOOKUP(L20,Hoja2!$B$5:$E$9,4,FALSE),1),0)</f>
        <v>0</v>
      </c>
      <c r="Q20" s="8">
        <f>+IF(M20=Hoja2!$B$18,K20*(1+IFERROR(VLOOKUP(L20,Hoja2!$B$5:$E$9,2,FALSE),0))^IFERROR(VLOOKUP(L20,Hoja2!$B$5:$E$9,4,FALSE),1),0)</f>
        <v>0</v>
      </c>
      <c r="R20" s="9">
        <f t="shared" si="1"/>
        <v>0</v>
      </c>
    </row>
    <row r="21" spans="2:18" x14ac:dyDescent="0.35">
      <c r="B21" s="3"/>
      <c r="C21" s="3"/>
      <c r="D21" s="3"/>
      <c r="E21" s="3"/>
      <c r="F21" s="3"/>
      <c r="G21" s="3"/>
      <c r="H21" s="3"/>
      <c r="I21" s="3"/>
      <c r="J21" s="4"/>
      <c r="K21" s="4">
        <f t="shared" si="0"/>
        <v>0</v>
      </c>
      <c r="L21" s="3"/>
      <c r="M21" s="3"/>
      <c r="N21" s="8">
        <f>+IF(M21=Hoja2!$B$16,K21*(1+IFERROR(VLOOKUP(L21,Hoja2!$B$5:$E$9,2,FALSE),0))^IFERROR(VLOOKUP(L21,Hoja2!$B$5:$E$9,4,FALSE),1),0)</f>
        <v>0</v>
      </c>
      <c r="O21" s="8">
        <f>+IF(M21=Hoja2!$B$17,K21*(1+IFERROR(VLOOKUP(L21,Hoja2!$B$5:$E$9,2,FALSE),0))^IFERROR(VLOOKUP(L21,Hoja2!$B$5:$E$9,4,FALSE),1),0)</f>
        <v>0</v>
      </c>
      <c r="P21" s="8">
        <f>+IF(M21=Hoja2!$B$19,K21*(1+IFERROR(VLOOKUP(L21,Hoja2!$B$5:$E$9,2,FALSE),0))^IFERROR(VLOOKUP(L21,Hoja2!$B$5:$E$9,4,FALSE),1),0)</f>
        <v>0</v>
      </c>
      <c r="Q21" s="8">
        <f>+IF(M21=Hoja2!$B$18,K21*(1+IFERROR(VLOOKUP(L21,Hoja2!$B$5:$E$9,2,FALSE),0))^IFERROR(VLOOKUP(L21,Hoja2!$B$5:$E$9,4,FALSE),1),0)</f>
        <v>0</v>
      </c>
      <c r="R21" s="9">
        <f t="shared" si="1"/>
        <v>0</v>
      </c>
    </row>
    <row r="22" spans="2:18" x14ac:dyDescent="0.35">
      <c r="B22" s="3"/>
      <c r="C22" s="3"/>
      <c r="D22" s="3"/>
      <c r="E22" s="3"/>
      <c r="F22" s="3"/>
      <c r="G22" s="3"/>
      <c r="H22" s="3"/>
      <c r="I22" s="3"/>
      <c r="J22" s="4"/>
      <c r="K22" s="4">
        <f t="shared" si="0"/>
        <v>0</v>
      </c>
      <c r="L22" s="3"/>
      <c r="M22" s="3"/>
      <c r="N22" s="8">
        <f>+IF(M22=Hoja2!$B$16,K22*(1+IFERROR(VLOOKUP(L22,Hoja2!$B$5:$E$9,2,FALSE),0))^IFERROR(VLOOKUP(L22,Hoja2!$B$5:$E$9,4,FALSE),1),0)</f>
        <v>0</v>
      </c>
      <c r="O22" s="8">
        <f>+IF(M22=Hoja2!$B$17,K22*(1+IFERROR(VLOOKUP(L22,Hoja2!$B$5:$E$9,2,FALSE),0))^IFERROR(VLOOKUP(L22,Hoja2!$B$5:$E$9,4,FALSE),1),0)</f>
        <v>0</v>
      </c>
      <c r="P22" s="8">
        <f>+IF(M22=Hoja2!$B$19,K22*(1+IFERROR(VLOOKUP(L22,Hoja2!$B$5:$E$9,2,FALSE),0))^IFERROR(VLOOKUP(L22,Hoja2!$B$5:$E$9,4,FALSE),1),0)</f>
        <v>0</v>
      </c>
      <c r="Q22" s="8">
        <f>+IF(M22=Hoja2!$B$18,K22*(1+IFERROR(VLOOKUP(L22,Hoja2!$B$5:$E$9,2,FALSE),0))^IFERROR(VLOOKUP(L22,Hoja2!$B$5:$E$9,4,FALSE),1),0)</f>
        <v>0</v>
      </c>
      <c r="R22" s="9">
        <f t="shared" si="1"/>
        <v>0</v>
      </c>
    </row>
    <row r="23" spans="2:18" x14ac:dyDescent="0.35">
      <c r="B23" s="3"/>
      <c r="C23" s="3"/>
      <c r="D23" s="3"/>
      <c r="E23" s="3"/>
      <c r="F23" s="3"/>
      <c r="G23" s="3"/>
      <c r="H23" s="3"/>
      <c r="I23" s="3"/>
      <c r="J23" s="4"/>
      <c r="K23" s="4">
        <f t="shared" si="0"/>
        <v>0</v>
      </c>
      <c r="L23" s="3"/>
      <c r="M23" s="3"/>
      <c r="N23" s="8">
        <f>+IF(M23=Hoja2!$B$16,K23*(1+IFERROR(VLOOKUP(L23,Hoja2!$B$5:$E$9,2,FALSE),0))^IFERROR(VLOOKUP(L23,Hoja2!$B$5:$E$9,4,FALSE),1),0)</f>
        <v>0</v>
      </c>
      <c r="O23" s="8">
        <f>+IF(M23=Hoja2!$B$17,K23*(1+IFERROR(VLOOKUP(L23,Hoja2!$B$5:$E$9,2,FALSE),0))^IFERROR(VLOOKUP(L23,Hoja2!$B$5:$E$9,4,FALSE),1),0)</f>
        <v>0</v>
      </c>
      <c r="P23" s="8">
        <f>+IF(M23=Hoja2!$B$19,K23*(1+IFERROR(VLOOKUP(L23,Hoja2!$B$5:$E$9,2,FALSE),0))^IFERROR(VLOOKUP(L23,Hoja2!$B$5:$E$9,4,FALSE),1),0)</f>
        <v>0</v>
      </c>
      <c r="Q23" s="8">
        <f>+IF(M23=Hoja2!$B$18,K23*(1+IFERROR(VLOOKUP(L23,Hoja2!$B$5:$E$9,2,FALSE),0))^IFERROR(VLOOKUP(L23,Hoja2!$B$5:$E$9,4,FALSE),1),0)</f>
        <v>0</v>
      </c>
      <c r="R23" s="9">
        <f t="shared" si="1"/>
        <v>0</v>
      </c>
    </row>
    <row r="24" spans="2:18" x14ac:dyDescent="0.35">
      <c r="B24" s="3"/>
      <c r="C24" s="3"/>
      <c r="D24" s="3"/>
      <c r="E24" s="3"/>
      <c r="F24" s="3"/>
      <c r="G24" s="3"/>
      <c r="H24" s="3"/>
      <c r="I24" s="3"/>
      <c r="J24" s="4"/>
      <c r="K24" s="4">
        <f t="shared" si="0"/>
        <v>0</v>
      </c>
      <c r="L24" s="3"/>
      <c r="M24" s="3"/>
      <c r="N24" s="8">
        <f>+IF(M24=Hoja2!$B$16,K24*(1+IFERROR(VLOOKUP(L24,Hoja2!$B$5:$E$9,2,FALSE),0))^IFERROR(VLOOKUP(L24,Hoja2!$B$5:$E$9,4,FALSE),1),0)</f>
        <v>0</v>
      </c>
      <c r="O24" s="8">
        <f>+IF(M24=Hoja2!$B$17,K24*(1+IFERROR(VLOOKUP(L24,Hoja2!$B$5:$E$9,2,FALSE),0))^IFERROR(VLOOKUP(L24,Hoja2!$B$5:$E$9,4,FALSE),1),0)</f>
        <v>0</v>
      </c>
      <c r="P24" s="8">
        <f>+IF(M24=Hoja2!$B$19,K24*(1+IFERROR(VLOOKUP(L24,Hoja2!$B$5:$E$9,2,FALSE),0))^IFERROR(VLOOKUP(L24,Hoja2!$B$5:$E$9,4,FALSE),1),0)</f>
        <v>0</v>
      </c>
      <c r="Q24" s="8">
        <f>+IF(M24=Hoja2!$B$18,K24*(1+IFERROR(VLOOKUP(L24,Hoja2!$B$5:$E$9,2,FALSE),0))^IFERROR(VLOOKUP(L24,Hoja2!$B$5:$E$9,4,FALSE),1),0)</f>
        <v>0</v>
      </c>
      <c r="R24" s="9">
        <f t="shared" si="1"/>
        <v>0</v>
      </c>
    </row>
    <row r="25" spans="2:18" x14ac:dyDescent="0.35">
      <c r="B25" s="3"/>
      <c r="C25" s="3"/>
      <c r="D25" s="3"/>
      <c r="E25" s="3"/>
      <c r="F25" s="3"/>
      <c r="G25" s="3"/>
      <c r="H25" s="3"/>
      <c r="I25" s="3"/>
      <c r="J25" s="4"/>
      <c r="K25" s="4">
        <f t="shared" si="0"/>
        <v>0</v>
      </c>
      <c r="L25" s="3"/>
      <c r="M25" s="3"/>
      <c r="N25" s="8">
        <f>+IF(M25=Hoja2!$B$16,K25*(1+IFERROR(VLOOKUP(L25,Hoja2!$B$5:$E$9,2,FALSE),0))^IFERROR(VLOOKUP(L25,Hoja2!$B$5:$E$9,4,FALSE),1),0)</f>
        <v>0</v>
      </c>
      <c r="O25" s="8">
        <f>+IF(M25=Hoja2!$B$17,K25*(1+IFERROR(VLOOKUP(L25,Hoja2!$B$5:$E$9,2,FALSE),0))^IFERROR(VLOOKUP(L25,Hoja2!$B$5:$E$9,4,FALSE),1),0)</f>
        <v>0</v>
      </c>
      <c r="P25" s="8">
        <f>+IF(M25=Hoja2!$B$19,K25*(1+IFERROR(VLOOKUP(L25,Hoja2!$B$5:$E$9,2,FALSE),0))^IFERROR(VLOOKUP(L25,Hoja2!$B$5:$E$9,4,FALSE),1),0)</f>
        <v>0</v>
      </c>
      <c r="Q25" s="8">
        <f>+IF(M25=Hoja2!$B$18,K25*(1+IFERROR(VLOOKUP(L25,Hoja2!$B$5:$E$9,2,FALSE),0))^IFERROR(VLOOKUP(L25,Hoja2!$B$5:$E$9,4,FALSE),1),0)</f>
        <v>0</v>
      </c>
      <c r="R25" s="9">
        <f t="shared" si="1"/>
        <v>0</v>
      </c>
    </row>
    <row r="26" spans="2:18" x14ac:dyDescent="0.35">
      <c r="B26" s="3"/>
      <c r="C26" s="3"/>
      <c r="D26" s="3"/>
      <c r="E26" s="3"/>
      <c r="F26" s="3"/>
      <c r="G26" s="3"/>
      <c r="H26" s="3"/>
      <c r="I26" s="3"/>
      <c r="J26" s="4"/>
      <c r="K26" s="4">
        <f t="shared" si="0"/>
        <v>0</v>
      </c>
      <c r="L26" s="3"/>
      <c r="M26" s="3"/>
      <c r="N26" s="8">
        <f>+IF(M26=Hoja2!$B$16,K26*(1+IFERROR(VLOOKUP(L26,Hoja2!$B$5:$E$9,2,FALSE),0))^IFERROR(VLOOKUP(L26,Hoja2!$B$5:$E$9,4,FALSE),1),0)</f>
        <v>0</v>
      </c>
      <c r="O26" s="8">
        <f>+IF(M26=Hoja2!$B$17,K26*(1+IFERROR(VLOOKUP(L26,Hoja2!$B$5:$E$9,2,FALSE),0))^IFERROR(VLOOKUP(L26,Hoja2!$B$5:$E$9,4,FALSE),1),0)</f>
        <v>0</v>
      </c>
      <c r="P26" s="8">
        <f>+IF(M26=Hoja2!$B$19,K26*(1+IFERROR(VLOOKUP(L26,Hoja2!$B$5:$E$9,2,FALSE),0))^IFERROR(VLOOKUP(L26,Hoja2!$B$5:$E$9,4,FALSE),1),0)</f>
        <v>0</v>
      </c>
      <c r="Q26" s="8">
        <f>+IF(M26=Hoja2!$B$18,K26*(1+IFERROR(VLOOKUP(L26,Hoja2!$B$5:$E$9,2,FALSE),0))^IFERROR(VLOOKUP(L26,Hoja2!$B$5:$E$9,4,FALSE),1),0)</f>
        <v>0</v>
      </c>
      <c r="R26" s="9">
        <f t="shared" si="1"/>
        <v>0</v>
      </c>
    </row>
    <row r="27" spans="2:18" x14ac:dyDescent="0.35">
      <c r="B27" s="3"/>
      <c r="C27" s="3"/>
      <c r="D27" s="3"/>
      <c r="E27" s="3"/>
      <c r="F27" s="3"/>
      <c r="G27" s="3"/>
      <c r="H27" s="3"/>
      <c r="I27" s="3"/>
      <c r="J27" s="4"/>
      <c r="K27" s="4">
        <f t="shared" si="0"/>
        <v>0</v>
      </c>
      <c r="L27" s="3"/>
      <c r="M27" s="3"/>
      <c r="N27" s="8">
        <f>+IF(M27=Hoja2!$B$16,K27*(1+IFERROR(VLOOKUP(L27,Hoja2!$B$5:$E$9,2,FALSE),0))^IFERROR(VLOOKUP(L27,Hoja2!$B$5:$E$9,4,FALSE),1),0)</f>
        <v>0</v>
      </c>
      <c r="O27" s="8">
        <f>+IF(M27=Hoja2!$B$17,K27*(1+IFERROR(VLOOKUP(L27,Hoja2!$B$5:$E$9,2,FALSE),0))^IFERROR(VLOOKUP(L27,Hoja2!$B$5:$E$9,4,FALSE),1),0)</f>
        <v>0</v>
      </c>
      <c r="P27" s="8">
        <f>+IF(M27=Hoja2!$B$19,K27*(1+IFERROR(VLOOKUP(L27,Hoja2!$B$5:$E$9,2,FALSE),0))^IFERROR(VLOOKUP(L27,Hoja2!$B$5:$E$9,4,FALSE),1),0)</f>
        <v>0</v>
      </c>
      <c r="Q27" s="8">
        <f>+IF(M27=Hoja2!$B$18,K27*(1+IFERROR(VLOOKUP(L27,Hoja2!$B$5:$E$9,2,FALSE),0))^IFERROR(VLOOKUP(L27,Hoja2!$B$5:$E$9,4,FALSE),1),0)</f>
        <v>0</v>
      </c>
      <c r="R27" s="9">
        <f t="shared" si="1"/>
        <v>0</v>
      </c>
    </row>
    <row r="28" spans="2:18" x14ac:dyDescent="0.35">
      <c r="B28" s="3"/>
      <c r="C28" s="3"/>
      <c r="D28" s="3"/>
      <c r="E28" s="3"/>
      <c r="F28" s="3"/>
      <c r="G28" s="3"/>
      <c r="H28" s="3"/>
      <c r="I28" s="3"/>
      <c r="J28" s="4"/>
      <c r="K28" s="4">
        <f t="shared" si="0"/>
        <v>0</v>
      </c>
      <c r="L28" s="3"/>
      <c r="M28" s="3"/>
      <c r="N28" s="8">
        <f>+IF(M28=Hoja2!$B$16,K28*(1+IFERROR(VLOOKUP(L28,Hoja2!$B$5:$E$9,2,FALSE),0))^IFERROR(VLOOKUP(L28,Hoja2!$B$5:$E$9,4,FALSE),1),0)</f>
        <v>0</v>
      </c>
      <c r="O28" s="8">
        <f>+IF(M28=Hoja2!$B$17,K28*(1+IFERROR(VLOOKUP(L28,Hoja2!$B$5:$E$9,2,FALSE),0))^IFERROR(VLOOKUP(L28,Hoja2!$B$5:$E$9,4,FALSE),1),0)</f>
        <v>0</v>
      </c>
      <c r="P28" s="8">
        <f>+IF(M28=Hoja2!$B$19,K28*(1+IFERROR(VLOOKUP(L28,Hoja2!$B$5:$E$9,2,FALSE),0))^IFERROR(VLOOKUP(L28,Hoja2!$B$5:$E$9,4,FALSE),1),0)</f>
        <v>0</v>
      </c>
      <c r="Q28" s="8">
        <f>+IF(M28=Hoja2!$B$18,K28*(1+IFERROR(VLOOKUP(L28,Hoja2!$B$5:$E$9,2,FALSE),0))^IFERROR(VLOOKUP(L28,Hoja2!$B$5:$E$9,4,FALSE),1),0)</f>
        <v>0</v>
      </c>
      <c r="R28" s="9">
        <f t="shared" si="1"/>
        <v>0</v>
      </c>
    </row>
    <row r="29" spans="2:18" x14ac:dyDescent="0.35">
      <c r="B29" s="3"/>
      <c r="C29" s="3"/>
      <c r="D29" s="3"/>
      <c r="E29" s="3"/>
      <c r="F29" s="3"/>
      <c r="G29" s="3"/>
      <c r="H29" s="3"/>
      <c r="I29" s="3"/>
      <c r="J29" s="4"/>
      <c r="K29" s="4">
        <f t="shared" si="0"/>
        <v>0</v>
      </c>
      <c r="L29" s="3"/>
      <c r="M29" s="3"/>
      <c r="N29" s="8">
        <f>+IF(M29=Hoja2!$B$16,K29*(1+IFERROR(VLOOKUP(L29,Hoja2!$B$5:$E$9,2,FALSE),0))^IFERROR(VLOOKUP(L29,Hoja2!$B$5:$E$9,4,FALSE),1),0)</f>
        <v>0</v>
      </c>
      <c r="O29" s="8">
        <f>+IF(M29=Hoja2!$B$17,K29*(1+IFERROR(VLOOKUP(L29,Hoja2!$B$5:$E$9,2,FALSE),0))^IFERROR(VLOOKUP(L29,Hoja2!$B$5:$E$9,4,FALSE),1),0)</f>
        <v>0</v>
      </c>
      <c r="P29" s="8">
        <f>+IF(M29=Hoja2!$B$19,K29*(1+IFERROR(VLOOKUP(L29,Hoja2!$B$5:$E$9,2,FALSE),0))^IFERROR(VLOOKUP(L29,Hoja2!$B$5:$E$9,4,FALSE),1),0)</f>
        <v>0</v>
      </c>
      <c r="Q29" s="8">
        <f>+IF(M29=Hoja2!$B$18,K29*(1+IFERROR(VLOOKUP(L29,Hoja2!$B$5:$E$9,2,FALSE),0))^IFERROR(VLOOKUP(L29,Hoja2!$B$5:$E$9,4,FALSE),1),0)</f>
        <v>0</v>
      </c>
      <c r="R29" s="9">
        <f t="shared" si="1"/>
        <v>0</v>
      </c>
    </row>
    <row r="30" spans="2:18" x14ac:dyDescent="0.35">
      <c r="B30" s="3"/>
      <c r="C30" s="3"/>
      <c r="D30" s="3"/>
      <c r="E30" s="3"/>
      <c r="F30" s="3"/>
      <c r="G30" s="3"/>
      <c r="H30" s="3"/>
      <c r="I30" s="3"/>
      <c r="J30" s="4"/>
      <c r="K30" s="4">
        <f t="shared" si="0"/>
        <v>0</v>
      </c>
      <c r="L30" s="3"/>
      <c r="M30" s="3"/>
      <c r="N30" s="8">
        <f>+IF(M30=Hoja2!$B$16,K30*(1+IFERROR(VLOOKUP(L30,Hoja2!$B$5:$E$9,2,FALSE),0))^IFERROR(VLOOKUP(L30,Hoja2!$B$5:$E$9,4,FALSE),1),0)</f>
        <v>0</v>
      </c>
      <c r="O30" s="8">
        <f>+IF(M30=Hoja2!$B$17,K30*(1+IFERROR(VLOOKUP(L30,Hoja2!$B$5:$E$9,2,FALSE),0))^IFERROR(VLOOKUP(L30,Hoja2!$B$5:$E$9,4,FALSE),1),0)</f>
        <v>0</v>
      </c>
      <c r="P30" s="8">
        <f>+IF(M30=Hoja2!$B$19,K30*(1+IFERROR(VLOOKUP(L30,Hoja2!$B$5:$E$9,2,FALSE),0))^IFERROR(VLOOKUP(L30,Hoja2!$B$5:$E$9,4,FALSE),1),0)</f>
        <v>0</v>
      </c>
      <c r="Q30" s="8">
        <f>+IF(M30=Hoja2!$B$18,K30*(1+IFERROR(VLOOKUP(L30,Hoja2!$B$5:$E$9,2,FALSE),0))^IFERROR(VLOOKUP(L30,Hoja2!$B$5:$E$9,4,FALSE),1),0)</f>
        <v>0</v>
      </c>
      <c r="R30" s="9">
        <f t="shared" si="1"/>
        <v>0</v>
      </c>
    </row>
    <row r="31" spans="2:18" x14ac:dyDescent="0.35">
      <c r="B31" s="3"/>
      <c r="C31" s="3"/>
      <c r="D31" s="3"/>
      <c r="E31" s="3"/>
      <c r="F31" s="3"/>
      <c r="G31" s="3"/>
      <c r="H31" s="3"/>
      <c r="I31" s="3"/>
      <c r="J31" s="4"/>
      <c r="K31" s="4">
        <f t="shared" si="0"/>
        <v>0</v>
      </c>
      <c r="L31" s="3"/>
      <c r="M31" s="3"/>
      <c r="N31" s="8">
        <f>+IF(M31=Hoja2!$B$16,K31*(1+IFERROR(VLOOKUP(L31,Hoja2!$B$5:$E$9,2,FALSE),0))^IFERROR(VLOOKUP(L31,Hoja2!$B$5:$E$9,4,FALSE),1),0)</f>
        <v>0</v>
      </c>
      <c r="O31" s="8">
        <f>+IF(M31=Hoja2!$B$17,K31*(1+IFERROR(VLOOKUP(L31,Hoja2!$B$5:$E$9,2,FALSE),0))^IFERROR(VLOOKUP(L31,Hoja2!$B$5:$E$9,4,FALSE),1),0)</f>
        <v>0</v>
      </c>
      <c r="P31" s="8">
        <f>+IF(M31=Hoja2!$B$19,K31*(1+IFERROR(VLOOKUP(L31,Hoja2!$B$5:$E$9,2,FALSE),0))^IFERROR(VLOOKUP(L31,Hoja2!$B$5:$E$9,4,FALSE),1),0)</f>
        <v>0</v>
      </c>
      <c r="Q31" s="8">
        <f>+IF(M31=Hoja2!$B$18,K31*(1+IFERROR(VLOOKUP(L31,Hoja2!$B$5:$E$9,2,FALSE),0))^IFERROR(VLOOKUP(L31,Hoja2!$B$5:$E$9,4,FALSE),1),0)</f>
        <v>0</v>
      </c>
      <c r="R31" s="9">
        <f t="shared" si="1"/>
        <v>0</v>
      </c>
    </row>
    <row r="32" spans="2:18" x14ac:dyDescent="0.35">
      <c r="B32" s="3"/>
      <c r="C32" s="3"/>
      <c r="D32" s="3"/>
      <c r="E32" s="3"/>
      <c r="F32" s="3"/>
      <c r="G32" s="3"/>
      <c r="H32" s="3"/>
      <c r="I32" s="3"/>
      <c r="J32" s="4"/>
      <c r="K32" s="4">
        <f t="shared" si="0"/>
        <v>0</v>
      </c>
      <c r="L32" s="3"/>
      <c r="M32" s="3"/>
      <c r="N32" s="8">
        <f>+IF(M32=Hoja2!$B$16,K32*(1+IFERROR(VLOOKUP(L32,Hoja2!$B$5:$E$9,2,FALSE),0))^IFERROR(VLOOKUP(L32,Hoja2!$B$5:$E$9,4,FALSE),1),0)</f>
        <v>0</v>
      </c>
      <c r="O32" s="8">
        <f>+IF(M32=Hoja2!$B$17,K32*(1+IFERROR(VLOOKUP(L32,Hoja2!$B$5:$E$9,2,FALSE),0))^IFERROR(VLOOKUP(L32,Hoja2!$B$5:$E$9,4,FALSE),1),0)</f>
        <v>0</v>
      </c>
      <c r="P32" s="8">
        <f>+IF(M32=Hoja2!$B$19,K32*(1+IFERROR(VLOOKUP(L32,Hoja2!$B$5:$E$9,2,FALSE),0))^IFERROR(VLOOKUP(L32,Hoja2!$B$5:$E$9,4,FALSE),1),0)</f>
        <v>0</v>
      </c>
      <c r="Q32" s="8">
        <f>+IF(M32=Hoja2!$B$18,K32*(1+IFERROR(VLOOKUP(L32,Hoja2!$B$5:$E$9,2,FALSE),0))^IFERROR(VLOOKUP(L32,Hoja2!$B$5:$E$9,4,FALSE),1),0)</f>
        <v>0</v>
      </c>
      <c r="R32" s="9">
        <f t="shared" si="1"/>
        <v>0</v>
      </c>
    </row>
    <row r="33" spans="2:18" x14ac:dyDescent="0.35">
      <c r="B33" s="3"/>
      <c r="C33" s="3"/>
      <c r="D33" s="3"/>
      <c r="E33" s="3"/>
      <c r="F33" s="3"/>
      <c r="G33" s="3"/>
      <c r="H33" s="3"/>
      <c r="I33" s="3"/>
      <c r="J33" s="4"/>
      <c r="K33" s="4">
        <f t="shared" si="0"/>
        <v>0</v>
      </c>
      <c r="L33" s="3"/>
      <c r="M33" s="3"/>
      <c r="N33" s="8">
        <f>+IF(M33=Hoja2!$B$16,K33*(1+IFERROR(VLOOKUP(L33,Hoja2!$B$5:$E$9,2,FALSE),0))^IFERROR(VLOOKUP(L33,Hoja2!$B$5:$E$9,4,FALSE),1),0)</f>
        <v>0</v>
      </c>
      <c r="O33" s="8">
        <f>+IF(M33=Hoja2!$B$17,K33*(1+IFERROR(VLOOKUP(L33,Hoja2!$B$5:$E$9,2,FALSE),0))^IFERROR(VLOOKUP(L33,Hoja2!$B$5:$E$9,4,FALSE),1),0)</f>
        <v>0</v>
      </c>
      <c r="P33" s="8">
        <f>+IF(M33=Hoja2!$B$19,K33*(1+IFERROR(VLOOKUP(L33,Hoja2!$B$5:$E$9,2,FALSE),0))^IFERROR(VLOOKUP(L33,Hoja2!$B$5:$E$9,4,FALSE),1),0)</f>
        <v>0</v>
      </c>
      <c r="Q33" s="8">
        <f>+IF(M33=Hoja2!$B$18,K33*(1+IFERROR(VLOOKUP(L33,Hoja2!$B$5:$E$9,2,FALSE),0))^IFERROR(VLOOKUP(L33,Hoja2!$B$5:$E$9,4,FALSE),1),0)</f>
        <v>0</v>
      </c>
      <c r="R33" s="9">
        <f t="shared" si="1"/>
        <v>0</v>
      </c>
    </row>
    <row r="34" spans="2:18" x14ac:dyDescent="0.35">
      <c r="B34" s="3"/>
      <c r="C34" s="3"/>
      <c r="D34" s="3"/>
      <c r="E34" s="3"/>
      <c r="F34" s="3"/>
      <c r="G34" s="3"/>
      <c r="H34" s="3"/>
      <c r="I34" s="3"/>
      <c r="J34" s="4"/>
      <c r="K34" s="4">
        <f t="shared" si="0"/>
        <v>0</v>
      </c>
      <c r="L34" s="3"/>
      <c r="M34" s="3"/>
      <c r="N34" s="8">
        <f>+IF(M34=Hoja2!$B$16,K34*(1+IFERROR(VLOOKUP(L34,Hoja2!$B$5:$E$9,2,FALSE),0))^IFERROR(VLOOKUP(L34,Hoja2!$B$5:$E$9,4,FALSE),1),0)</f>
        <v>0</v>
      </c>
      <c r="O34" s="8">
        <f>+IF(M34=Hoja2!$B$17,K34*(1+IFERROR(VLOOKUP(L34,Hoja2!$B$5:$E$9,2,FALSE),0))^IFERROR(VLOOKUP(L34,Hoja2!$B$5:$E$9,4,FALSE),1),0)</f>
        <v>0</v>
      </c>
      <c r="P34" s="8">
        <f>+IF(M34=Hoja2!$B$19,K34*(1+IFERROR(VLOOKUP(L34,Hoja2!$B$5:$E$9,2,FALSE),0))^IFERROR(VLOOKUP(L34,Hoja2!$B$5:$E$9,4,FALSE),1),0)</f>
        <v>0</v>
      </c>
      <c r="Q34" s="8">
        <f>+IF(M34=Hoja2!$B$18,K34*(1+IFERROR(VLOOKUP(L34,Hoja2!$B$5:$E$9,2,FALSE),0))^IFERROR(VLOOKUP(L34,Hoja2!$B$5:$E$9,4,FALSE),1),0)</f>
        <v>0</v>
      </c>
      <c r="R34" s="9">
        <f t="shared" si="1"/>
        <v>0</v>
      </c>
    </row>
    <row r="35" spans="2:18" x14ac:dyDescent="0.35">
      <c r="B35" s="3"/>
      <c r="C35" s="3"/>
      <c r="D35" s="3"/>
      <c r="E35" s="3"/>
      <c r="F35" s="3"/>
      <c r="G35" s="3"/>
      <c r="H35" s="3"/>
      <c r="I35" s="3"/>
      <c r="J35" s="4"/>
      <c r="K35" s="4">
        <f t="shared" si="0"/>
        <v>0</v>
      </c>
      <c r="L35" s="3"/>
      <c r="M35" s="3"/>
      <c r="N35" s="8">
        <f>+IF(M35=Hoja2!$B$16,K35*(1+IFERROR(VLOOKUP(L35,Hoja2!$B$5:$E$9,2,FALSE),0))^IFERROR(VLOOKUP(L35,Hoja2!$B$5:$E$9,4,FALSE),1),0)</f>
        <v>0</v>
      </c>
      <c r="O35" s="8">
        <f>+IF(M35=Hoja2!$B$17,K35*(1+IFERROR(VLOOKUP(L35,Hoja2!$B$5:$E$9,2,FALSE),0))^IFERROR(VLOOKUP(L35,Hoja2!$B$5:$E$9,4,FALSE),1),0)</f>
        <v>0</v>
      </c>
      <c r="P35" s="8">
        <f>+IF(M35=Hoja2!$B$19,K35*(1+IFERROR(VLOOKUP(L35,Hoja2!$B$5:$E$9,2,FALSE),0))^IFERROR(VLOOKUP(L35,Hoja2!$B$5:$E$9,4,FALSE),1),0)</f>
        <v>0</v>
      </c>
      <c r="Q35" s="8">
        <f>+IF(M35=Hoja2!$B$18,K35*(1+IFERROR(VLOOKUP(L35,Hoja2!$B$5:$E$9,2,FALSE),0))^IFERROR(VLOOKUP(L35,Hoja2!$B$5:$E$9,4,FALSE),1),0)</f>
        <v>0</v>
      </c>
      <c r="R35" s="9">
        <f t="shared" si="1"/>
        <v>0</v>
      </c>
    </row>
    <row r="36" spans="2:18" x14ac:dyDescent="0.35">
      <c r="B36" s="3"/>
      <c r="C36" s="3"/>
      <c r="D36" s="3"/>
      <c r="E36" s="3"/>
      <c r="F36" s="3"/>
      <c r="G36" s="3"/>
      <c r="H36" s="3"/>
      <c r="I36" s="3"/>
      <c r="J36" s="4"/>
      <c r="K36" s="4">
        <f t="shared" si="0"/>
        <v>0</v>
      </c>
      <c r="L36" s="3"/>
      <c r="M36" s="3"/>
      <c r="N36" s="8">
        <f>+IF(M36=Hoja2!$B$16,K36*(1+IFERROR(VLOOKUP(L36,Hoja2!$B$5:$E$9,2,FALSE),0))^IFERROR(VLOOKUP(L36,Hoja2!$B$5:$E$9,4,FALSE),1),0)</f>
        <v>0</v>
      </c>
      <c r="O36" s="8">
        <f>+IF(M36=Hoja2!$B$17,K36*(1+IFERROR(VLOOKUP(L36,Hoja2!$B$5:$E$9,2,FALSE),0))^IFERROR(VLOOKUP(L36,Hoja2!$B$5:$E$9,4,FALSE),1),0)</f>
        <v>0</v>
      </c>
      <c r="P36" s="8">
        <f>+IF(M36=Hoja2!$B$19,K36*(1+IFERROR(VLOOKUP(L36,Hoja2!$B$5:$E$9,2,FALSE),0))^IFERROR(VLOOKUP(L36,Hoja2!$B$5:$E$9,4,FALSE),1),0)</f>
        <v>0</v>
      </c>
      <c r="Q36" s="8">
        <f>+IF(M36=Hoja2!$B$18,K36*(1+IFERROR(VLOOKUP(L36,Hoja2!$B$5:$E$9,2,FALSE),0))^IFERROR(VLOOKUP(L36,Hoja2!$B$5:$E$9,4,FALSE),1),0)</f>
        <v>0</v>
      </c>
      <c r="R36" s="9">
        <f t="shared" si="1"/>
        <v>0</v>
      </c>
    </row>
    <row r="37" spans="2:18" x14ac:dyDescent="0.35">
      <c r="B37" s="3"/>
      <c r="C37" s="3"/>
      <c r="D37" s="3"/>
      <c r="E37" s="3"/>
      <c r="F37" s="3"/>
      <c r="G37" s="3"/>
      <c r="H37" s="3"/>
      <c r="I37" s="3"/>
      <c r="J37" s="4"/>
      <c r="K37" s="4">
        <f t="shared" si="0"/>
        <v>0</v>
      </c>
      <c r="L37" s="3"/>
      <c r="M37" s="3"/>
      <c r="N37" s="8">
        <f>+IF(M37=Hoja2!$B$16,K37*(1+IFERROR(VLOOKUP(L37,Hoja2!$B$5:$E$9,2,FALSE),0))^IFERROR(VLOOKUP(L37,Hoja2!$B$5:$E$9,4,FALSE),1),0)</f>
        <v>0</v>
      </c>
      <c r="O37" s="8">
        <f>+IF(M37=Hoja2!$B$17,K37*(1+IFERROR(VLOOKUP(L37,Hoja2!$B$5:$E$9,2,FALSE),0))^IFERROR(VLOOKUP(L37,Hoja2!$B$5:$E$9,4,FALSE),1),0)</f>
        <v>0</v>
      </c>
      <c r="P37" s="8">
        <f>+IF(M37=Hoja2!$B$19,K37*(1+IFERROR(VLOOKUP(L37,Hoja2!$B$5:$E$9,2,FALSE),0))^IFERROR(VLOOKUP(L37,Hoja2!$B$5:$E$9,4,FALSE),1),0)</f>
        <v>0</v>
      </c>
      <c r="Q37" s="8">
        <f>+IF(M37=Hoja2!$B$18,K37*(1+IFERROR(VLOOKUP(L37,Hoja2!$B$5:$E$9,2,FALSE),0))^IFERROR(VLOOKUP(L37,Hoja2!$B$5:$E$9,4,FALSE),1),0)</f>
        <v>0</v>
      </c>
      <c r="R37" s="9">
        <f t="shared" si="1"/>
        <v>0</v>
      </c>
    </row>
    <row r="38" spans="2:18" x14ac:dyDescent="0.35">
      <c r="B38" s="3"/>
      <c r="C38" s="3"/>
      <c r="D38" s="3"/>
      <c r="E38" s="3"/>
      <c r="F38" s="3"/>
      <c r="G38" s="3"/>
      <c r="H38" s="3"/>
      <c r="I38" s="3"/>
      <c r="J38" s="4"/>
      <c r="K38" s="4">
        <f t="shared" si="0"/>
        <v>0</v>
      </c>
      <c r="L38" s="3"/>
      <c r="M38" s="3"/>
      <c r="N38" s="8">
        <f>+IF(M38=Hoja2!$B$16,K38*(1+IFERROR(VLOOKUP(L38,Hoja2!$B$5:$E$9,2,FALSE),0))^IFERROR(VLOOKUP(L38,Hoja2!$B$5:$E$9,4,FALSE),1),0)</f>
        <v>0</v>
      </c>
      <c r="O38" s="8">
        <f>+IF(M38=Hoja2!$B$17,K38*(1+IFERROR(VLOOKUP(L38,Hoja2!$B$5:$E$9,2,FALSE),0))^IFERROR(VLOOKUP(L38,Hoja2!$B$5:$E$9,4,FALSE),1),0)</f>
        <v>0</v>
      </c>
      <c r="P38" s="8">
        <f>+IF(M38=Hoja2!$B$19,K38*(1+IFERROR(VLOOKUP(L38,Hoja2!$B$5:$E$9,2,FALSE),0))^IFERROR(VLOOKUP(L38,Hoja2!$B$5:$E$9,4,FALSE),1),0)</f>
        <v>0</v>
      </c>
      <c r="Q38" s="8">
        <f>+IF(M38=Hoja2!$B$18,K38*(1+IFERROR(VLOOKUP(L38,Hoja2!$B$5:$E$9,2,FALSE),0))^IFERROR(VLOOKUP(L38,Hoja2!$B$5:$E$9,4,FALSE),1),0)</f>
        <v>0</v>
      </c>
      <c r="R38" s="9">
        <f t="shared" si="1"/>
        <v>0</v>
      </c>
    </row>
    <row r="39" spans="2:18" x14ac:dyDescent="0.35">
      <c r="N39" s="10">
        <f>+SUM(N9:N38)</f>
        <v>0</v>
      </c>
      <c r="O39" s="10">
        <f>+SUM(O9:O38)</f>
        <v>0</v>
      </c>
      <c r="P39" s="10">
        <f>+SUM(P9:P38)</f>
        <v>0</v>
      </c>
      <c r="Q39" s="10">
        <f>+SUM(Q9:Q38)</f>
        <v>0</v>
      </c>
      <c r="R39" s="10">
        <f>+SUM(R9:R38)</f>
        <v>0</v>
      </c>
    </row>
  </sheetData>
  <sheetProtection algorithmName="SHA-512" hashValue="klk9D1N2uU51yeGPRtleVNLTi8XC43XIAMwCb/K5ALXpI9hsMNDPkROlycCzm4r97wogftrJLej3arEFER21pQ==" saltValue="ni6l8jkRIYBI1vS/4JChWg==" spinCount="100000" sheet="1" objects="1" scenarios="1"/>
  <mergeCells count="2">
    <mergeCell ref="C5:S5"/>
    <mergeCell ref="D3:S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Hoja2!$B$5:$B$9</xm:f>
          </x14:formula1>
          <xm:sqref>L9:L38</xm:sqref>
        </x14:dataValidation>
        <x14:dataValidation type="list" allowBlank="1" showInputMessage="1" showErrorMessage="1" xr:uid="{00000000-0002-0000-0A00-000001000000}">
          <x14:formula1>
            <xm:f>Hoja2!$B$51:$B$57</xm:f>
          </x14:formula1>
          <xm:sqref>C9:C38</xm:sqref>
        </x14:dataValidation>
        <x14:dataValidation type="list" allowBlank="1" showInputMessage="1" showErrorMessage="1" xr:uid="{00000000-0002-0000-0A00-000002000000}">
          <x14:formula1>
            <xm:f>Hoja2!$B$16:$B$19</xm:f>
          </x14:formula1>
          <xm:sqref>M9:M38</xm:sqref>
        </x14:dataValidation>
        <x14:dataValidation type="list" allowBlank="1" showInputMessage="1" showErrorMessage="1" xr:uid="{00000000-0002-0000-0A00-000003000000}">
          <x14:formula1>
            <xm:f>'Ficha Resumen'!$D$8:$D$16</xm:f>
          </x14:formula1>
          <xm:sqref>B9:B38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3"/>
  <dimension ref="B3: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81640625" customWidth="1"/>
    <col min="2" max="2" width="24.7265625" customWidth="1"/>
    <col min="3" max="3" width="41.7265625" customWidth="1"/>
    <col min="4" max="4" width="28.7265625" customWidth="1"/>
    <col min="5" max="5" width="20.26953125" hidden="1" customWidth="1"/>
    <col min="6" max="6" width="15" hidden="1" customWidth="1"/>
    <col min="7" max="7" width="24.5429687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4.81640625" customWidth="1"/>
    <col min="17" max="17" width="21.81640625" customWidth="1"/>
    <col min="18" max="18" width="21.26953125" customWidth="1"/>
  </cols>
  <sheetData>
    <row r="3" spans="2:19" ht="24" customHeight="1" x14ac:dyDescent="0.35">
      <c r="C3" s="11" t="s">
        <v>15</v>
      </c>
      <c r="D3" s="233">
        <f>+'Ficha Resumen'!D18:P18</f>
        <v>0</v>
      </c>
      <c r="E3" s="234"/>
      <c r="F3" s="234"/>
      <c r="G3" s="234"/>
      <c r="H3" s="234"/>
      <c r="I3" s="234"/>
      <c r="J3" s="234"/>
      <c r="K3" s="234"/>
      <c r="L3" s="234"/>
      <c r="M3" s="234"/>
      <c r="N3" s="234"/>
      <c r="O3" s="234"/>
      <c r="P3" s="234"/>
      <c r="Q3" s="234"/>
      <c r="R3" s="234"/>
      <c r="S3" s="235"/>
    </row>
    <row r="5" spans="2:19" ht="21" x14ac:dyDescent="0.5">
      <c r="C5" s="210" t="s">
        <v>62</v>
      </c>
      <c r="D5" s="210"/>
      <c r="E5" s="211"/>
      <c r="F5" s="211"/>
      <c r="G5" s="211"/>
      <c r="H5" s="211"/>
      <c r="I5" s="211"/>
      <c r="J5" s="211"/>
      <c r="K5" s="211"/>
      <c r="L5" s="211"/>
      <c r="M5" s="211"/>
      <c r="N5" s="211"/>
      <c r="O5" s="211"/>
      <c r="P5" s="211"/>
      <c r="Q5" s="211"/>
      <c r="R5" s="211"/>
      <c r="S5" s="211"/>
    </row>
    <row r="6" spans="2:19" ht="21" x14ac:dyDescent="0.5">
      <c r="C6" s="14" t="s">
        <v>35</v>
      </c>
      <c r="D6" s="14"/>
      <c r="E6" s="41"/>
      <c r="F6" s="41"/>
      <c r="G6" s="41"/>
      <c r="H6" s="41"/>
      <c r="I6" s="41"/>
      <c r="J6" s="41"/>
      <c r="K6" s="41"/>
      <c r="L6" s="41"/>
      <c r="M6" s="41"/>
      <c r="N6" s="41"/>
      <c r="O6" s="41"/>
      <c r="P6" s="41"/>
      <c r="Q6" s="41"/>
      <c r="R6" s="41"/>
      <c r="S6" s="41"/>
    </row>
    <row r="7" spans="2:19" s="67" customFormat="1" ht="12.65" customHeight="1" x14ac:dyDescent="0.5">
      <c r="B7" s="95"/>
      <c r="C7" s="14"/>
      <c r="D7" s="14"/>
      <c r="E7" s="14"/>
      <c r="F7" s="14"/>
      <c r="G7" s="14"/>
      <c r="H7" s="68"/>
      <c r="I7" s="68"/>
      <c r="J7" s="68"/>
      <c r="K7" s="68"/>
      <c r="L7" s="68"/>
      <c r="M7" s="68"/>
      <c r="N7" s="69"/>
      <c r="O7" s="69"/>
      <c r="P7" s="69"/>
      <c r="Q7" s="69"/>
      <c r="R7" s="69"/>
      <c r="S7" s="69"/>
    </row>
    <row r="8" spans="2:19" ht="31" x14ac:dyDescent="0.35">
      <c r="B8" s="16" t="s">
        <v>175</v>
      </c>
      <c r="C8" s="16" t="s">
        <v>81</v>
      </c>
      <c r="D8" s="16" t="s">
        <v>241</v>
      </c>
      <c r="E8" s="16" t="s">
        <v>180</v>
      </c>
      <c r="F8" s="16" t="s">
        <v>176</v>
      </c>
      <c r="G8" s="16" t="s">
        <v>177</v>
      </c>
      <c r="H8" s="16" t="s">
        <v>4</v>
      </c>
      <c r="I8" s="16" t="s">
        <v>8</v>
      </c>
      <c r="J8" s="16" t="s">
        <v>9</v>
      </c>
      <c r="K8" s="16" t="s">
        <v>53</v>
      </c>
      <c r="L8" s="16" t="s">
        <v>17</v>
      </c>
      <c r="M8" s="16" t="s">
        <v>33</v>
      </c>
      <c r="N8" s="32" t="str">
        <f>+Publicaciones!N8</f>
        <v>Financiado Caja</v>
      </c>
      <c r="O8" s="32" t="str">
        <f>+Publicaciones!O8</f>
        <v>Financiado No Caja</v>
      </c>
      <c r="P8" s="32" t="str">
        <f>+Publicaciones!P8</f>
        <v>Contrapartida Especie</v>
      </c>
      <c r="Q8" s="32" t="str">
        <f>+Publicaciones!Q8</f>
        <v>Contrapartida Efectivo</v>
      </c>
      <c r="R8" s="18" t="s">
        <v>6</v>
      </c>
    </row>
    <row r="9" spans="2:19" x14ac:dyDescent="0.35">
      <c r="B9" s="3"/>
      <c r="C9" s="3"/>
      <c r="D9" s="3"/>
      <c r="E9" s="3"/>
      <c r="F9" s="3"/>
      <c r="G9" s="3"/>
      <c r="H9" s="3"/>
      <c r="I9" s="3"/>
      <c r="J9" s="4"/>
      <c r="K9" s="8">
        <f>+J9*I9</f>
        <v>0</v>
      </c>
      <c r="L9" s="3"/>
      <c r="M9" s="3"/>
      <c r="N9" s="64">
        <f>+IF(M9=Hoja2!$B$16,K9*(1+IFERROR(VLOOKUP(L9,Hoja2!$B$5:$E$9,2,FALSE),0))^IFERROR(VLOOKUP(L9,Hoja2!$B$5:$E$9,4,FALSE),1),0)</f>
        <v>0</v>
      </c>
      <c r="O9" s="64">
        <f>+IF(M9=Hoja2!$B$17,K9*(1+IFERROR(VLOOKUP(L9,Hoja2!$B$5:$E$9,2,FALSE),0))^IFERROR(VLOOKUP(L9,Hoja2!$B$5:$E$9,4,FALSE),1),0)</f>
        <v>0</v>
      </c>
      <c r="P9" s="64">
        <f>+IF(M9=Hoja2!$B$19,K9*(1+IFERROR(VLOOKUP(L9,Hoja2!$B$5:$E$9,2,FALSE),0))^IFERROR(VLOOKUP(L9,Hoja2!$B$5:$E$9,4,FALSE),1),0)</f>
        <v>0</v>
      </c>
      <c r="Q9" s="64">
        <f>+IF(M9=Hoja2!$B$18,K9*(1+IFERROR(VLOOKUP(L9,Hoja2!$B$5:$E$9,2,FALSE),0))^IFERROR(VLOOKUP(L9,Hoja2!$B$5:$E$9,4,FALSE),1),0)</f>
        <v>0</v>
      </c>
      <c r="R9" s="65">
        <f>+SUM(N9:Q9)</f>
        <v>0</v>
      </c>
    </row>
    <row r="10" spans="2:19" x14ac:dyDescent="0.35">
      <c r="B10" s="3"/>
      <c r="C10" s="3"/>
      <c r="D10" s="3"/>
      <c r="E10" s="3"/>
      <c r="F10" s="3"/>
      <c r="G10" s="3"/>
      <c r="H10" s="3"/>
      <c r="I10" s="3"/>
      <c r="J10" s="4"/>
      <c r="K10" s="8">
        <f t="shared" ref="K10:K38" si="0">+J10*I10</f>
        <v>0</v>
      </c>
      <c r="L10" s="3"/>
      <c r="M10" s="3"/>
      <c r="N10" s="64">
        <f>+IF(M10=Hoja2!$B$16,K10*(1+IFERROR(VLOOKUP(L10,Hoja2!$B$5:$E$9,2,FALSE),0))^IFERROR(VLOOKUP(L10,Hoja2!$B$5:$E$9,4,FALSE),1),0)</f>
        <v>0</v>
      </c>
      <c r="O10" s="64">
        <f>+IF(M10=Hoja2!$B$17,K10*(1+IFERROR(VLOOKUP(L10,Hoja2!$B$5:$E$9,2,FALSE),0))^IFERROR(VLOOKUP(L10,Hoja2!$B$5:$E$9,4,FALSE),1),0)</f>
        <v>0</v>
      </c>
      <c r="P10" s="64">
        <f>+IF(M10=Hoja2!$B$19,K10*(1+IFERROR(VLOOKUP(L10,Hoja2!$B$5:$E$9,2,FALSE),0))^IFERROR(VLOOKUP(L10,Hoja2!$B$5:$E$9,4,FALSE),1),0)</f>
        <v>0</v>
      </c>
      <c r="Q10" s="64">
        <f>+IF(M10=Hoja2!$B$18,K10*(1+IFERROR(VLOOKUP(L10,Hoja2!$B$5:$E$9,2,FALSE),0))^IFERROR(VLOOKUP(L10,Hoja2!$B$5:$E$9,4,FALSE),1),0)</f>
        <v>0</v>
      </c>
      <c r="R10" s="65">
        <f t="shared" ref="R10:R38" si="1">+SUM(N10:Q10)</f>
        <v>0</v>
      </c>
    </row>
    <row r="11" spans="2:19" x14ac:dyDescent="0.35">
      <c r="B11" s="3"/>
      <c r="C11" s="3"/>
      <c r="D11" s="3"/>
      <c r="E11" s="3"/>
      <c r="F11" s="3"/>
      <c r="G11" s="3"/>
      <c r="H11" s="3"/>
      <c r="I11" s="3"/>
      <c r="J11" s="4"/>
      <c r="K11" s="8">
        <f t="shared" si="0"/>
        <v>0</v>
      </c>
      <c r="L11" s="3"/>
      <c r="M11" s="3"/>
      <c r="N11" s="64">
        <f>+IF(M11=Hoja2!$B$16,K11*(1+IFERROR(VLOOKUP(L11,Hoja2!$B$5:$E$9,2,FALSE),0))^IFERROR(VLOOKUP(L11,Hoja2!$B$5:$E$9,4,FALSE),1),0)</f>
        <v>0</v>
      </c>
      <c r="O11" s="64">
        <f>+IF(M11=Hoja2!$B$17,K11*(1+IFERROR(VLOOKUP(L11,Hoja2!$B$5:$E$9,2,FALSE),0))^IFERROR(VLOOKUP(L11,Hoja2!$B$5:$E$9,4,FALSE),1),0)</f>
        <v>0</v>
      </c>
      <c r="P11" s="64">
        <f>+IF(M11=Hoja2!$B$19,K11*(1+IFERROR(VLOOKUP(L11,Hoja2!$B$5:$E$9,2,FALSE),0))^IFERROR(VLOOKUP(L11,Hoja2!$B$5:$E$9,4,FALSE),1),0)</f>
        <v>0</v>
      </c>
      <c r="Q11" s="64">
        <f>+IF(M11=Hoja2!$B$18,K11*(1+IFERROR(VLOOKUP(L11,Hoja2!$B$5:$E$9,2,FALSE),0))^IFERROR(VLOOKUP(L11,Hoja2!$B$5:$E$9,4,FALSE),1),0)</f>
        <v>0</v>
      </c>
      <c r="R11" s="65">
        <f t="shared" si="1"/>
        <v>0</v>
      </c>
    </row>
    <row r="12" spans="2:19" x14ac:dyDescent="0.35">
      <c r="B12" s="3"/>
      <c r="C12" s="3"/>
      <c r="D12" s="3"/>
      <c r="E12" s="3"/>
      <c r="F12" s="3"/>
      <c r="G12" s="3"/>
      <c r="H12" s="3"/>
      <c r="I12" s="3"/>
      <c r="J12" s="4"/>
      <c r="K12" s="8">
        <f t="shared" si="0"/>
        <v>0</v>
      </c>
      <c r="L12" s="3"/>
      <c r="M12" s="3"/>
      <c r="N12" s="64">
        <f>+IF(M12=Hoja2!$B$16,K12*(1+IFERROR(VLOOKUP(L12,Hoja2!$B$5:$E$9,2,FALSE),0))^IFERROR(VLOOKUP(L12,Hoja2!$B$5:$E$9,4,FALSE),1),0)</f>
        <v>0</v>
      </c>
      <c r="O12" s="64">
        <f>+IF(M12=Hoja2!$B$17,K12*(1+IFERROR(VLOOKUP(L12,Hoja2!$B$5:$E$9,2,FALSE),0))^IFERROR(VLOOKUP(L12,Hoja2!$B$5:$E$9,4,FALSE),1),0)</f>
        <v>0</v>
      </c>
      <c r="P12" s="64">
        <f>+IF(M12=Hoja2!$B$19,K12*(1+IFERROR(VLOOKUP(L12,Hoja2!$B$5:$E$9,2,FALSE),0))^IFERROR(VLOOKUP(L12,Hoja2!$B$5:$E$9,4,FALSE),1),0)</f>
        <v>0</v>
      </c>
      <c r="Q12" s="64">
        <f>+IF(M12=Hoja2!$B$18,K12*(1+IFERROR(VLOOKUP(L12,Hoja2!$B$5:$E$9,2,FALSE),0))^IFERROR(VLOOKUP(L12,Hoja2!$B$5:$E$9,4,FALSE),1),0)</f>
        <v>0</v>
      </c>
      <c r="R12" s="65">
        <f t="shared" si="1"/>
        <v>0</v>
      </c>
    </row>
    <row r="13" spans="2:19" x14ac:dyDescent="0.35">
      <c r="B13" s="3"/>
      <c r="C13" s="3"/>
      <c r="D13" s="3"/>
      <c r="E13" s="3"/>
      <c r="F13" s="3"/>
      <c r="G13" s="3"/>
      <c r="H13" s="3"/>
      <c r="I13" s="3"/>
      <c r="J13" s="4"/>
      <c r="K13" s="8">
        <f t="shared" si="0"/>
        <v>0</v>
      </c>
      <c r="L13" s="3"/>
      <c r="M13" s="3"/>
      <c r="N13" s="64">
        <f>+IF(M13=Hoja2!$B$16,K13*(1+IFERROR(VLOOKUP(L13,Hoja2!$B$5:$E$9,2,FALSE),0))^IFERROR(VLOOKUP(L13,Hoja2!$B$5:$E$9,4,FALSE),1),0)</f>
        <v>0</v>
      </c>
      <c r="O13" s="64">
        <f>+IF(M13=Hoja2!$B$17,K13*(1+IFERROR(VLOOKUP(L13,Hoja2!$B$5:$E$9,2,FALSE),0))^IFERROR(VLOOKUP(L13,Hoja2!$B$5:$E$9,4,FALSE),1),0)</f>
        <v>0</v>
      </c>
      <c r="P13" s="64">
        <f>+IF(M13=Hoja2!$B$19,K13*(1+IFERROR(VLOOKUP(L13,Hoja2!$B$5:$E$9,2,FALSE),0))^IFERROR(VLOOKUP(L13,Hoja2!$B$5:$E$9,4,FALSE),1),0)</f>
        <v>0</v>
      </c>
      <c r="Q13" s="64">
        <f>+IF(M13=Hoja2!$B$18,K13*(1+IFERROR(VLOOKUP(L13,Hoja2!$B$5:$E$9,2,FALSE),0))^IFERROR(VLOOKUP(L13,Hoja2!$B$5:$E$9,4,FALSE),1),0)</f>
        <v>0</v>
      </c>
      <c r="R13" s="65">
        <f t="shared" si="1"/>
        <v>0</v>
      </c>
    </row>
    <row r="14" spans="2:19" x14ac:dyDescent="0.35">
      <c r="B14" s="3"/>
      <c r="C14" s="3"/>
      <c r="D14" s="3"/>
      <c r="E14" s="3"/>
      <c r="F14" s="3"/>
      <c r="G14" s="3"/>
      <c r="H14" s="3"/>
      <c r="I14" s="3"/>
      <c r="J14" s="4"/>
      <c r="K14" s="8">
        <f t="shared" si="0"/>
        <v>0</v>
      </c>
      <c r="L14" s="3"/>
      <c r="M14" s="3"/>
      <c r="N14" s="64">
        <f>+IF(M14=Hoja2!$B$16,K14*(1+IFERROR(VLOOKUP(L14,Hoja2!$B$5:$E$9,2,FALSE),0))^IFERROR(VLOOKUP(L14,Hoja2!$B$5:$E$9,4,FALSE),1),0)</f>
        <v>0</v>
      </c>
      <c r="O14" s="64">
        <f>+IF(M14=Hoja2!$B$17,K14*(1+IFERROR(VLOOKUP(L14,Hoja2!$B$5:$E$9,2,FALSE),0))^IFERROR(VLOOKUP(L14,Hoja2!$B$5:$E$9,4,FALSE),1),0)</f>
        <v>0</v>
      </c>
      <c r="P14" s="64">
        <f>+IF(M14=Hoja2!$B$19,K14*(1+IFERROR(VLOOKUP(L14,Hoja2!$B$5:$E$9,2,FALSE),0))^IFERROR(VLOOKUP(L14,Hoja2!$B$5:$E$9,4,FALSE),1),0)</f>
        <v>0</v>
      </c>
      <c r="Q14" s="64">
        <f>+IF(M14=Hoja2!$B$18,K14*(1+IFERROR(VLOOKUP(L14,Hoja2!$B$5:$E$9,2,FALSE),0))^IFERROR(VLOOKUP(L14,Hoja2!$B$5:$E$9,4,FALSE),1),0)</f>
        <v>0</v>
      </c>
      <c r="R14" s="65">
        <f t="shared" si="1"/>
        <v>0</v>
      </c>
    </row>
    <row r="15" spans="2:19" x14ac:dyDescent="0.35">
      <c r="B15" s="3"/>
      <c r="C15" s="3"/>
      <c r="D15" s="3"/>
      <c r="E15" s="3"/>
      <c r="F15" s="3"/>
      <c r="G15" s="3"/>
      <c r="H15" s="3"/>
      <c r="I15" s="3"/>
      <c r="J15" s="4"/>
      <c r="K15" s="8">
        <f t="shared" si="0"/>
        <v>0</v>
      </c>
      <c r="L15" s="3"/>
      <c r="M15" s="3"/>
      <c r="N15" s="64">
        <f>+IF(M15=Hoja2!$B$16,K15*(1+IFERROR(VLOOKUP(L15,Hoja2!$B$5:$E$9,2,FALSE),0))^IFERROR(VLOOKUP(L15,Hoja2!$B$5:$E$9,4,FALSE),1),0)</f>
        <v>0</v>
      </c>
      <c r="O15" s="64">
        <f>+IF(M15=Hoja2!$B$17,K15*(1+IFERROR(VLOOKUP(L15,Hoja2!$B$5:$E$9,2,FALSE),0))^IFERROR(VLOOKUP(L15,Hoja2!$B$5:$E$9,4,FALSE),1),0)</f>
        <v>0</v>
      </c>
      <c r="P15" s="64">
        <f>+IF(M15=Hoja2!$B$19,K15*(1+IFERROR(VLOOKUP(L15,Hoja2!$B$5:$E$9,2,FALSE),0))^IFERROR(VLOOKUP(L15,Hoja2!$B$5:$E$9,4,FALSE),1),0)</f>
        <v>0</v>
      </c>
      <c r="Q15" s="64">
        <f>+IF(M15=Hoja2!$B$18,K15*(1+IFERROR(VLOOKUP(L15,Hoja2!$B$5:$E$9,2,FALSE),0))^IFERROR(VLOOKUP(L15,Hoja2!$B$5:$E$9,4,FALSE),1),0)</f>
        <v>0</v>
      </c>
      <c r="R15" s="65">
        <f t="shared" si="1"/>
        <v>0</v>
      </c>
    </row>
    <row r="16" spans="2:19" x14ac:dyDescent="0.35">
      <c r="B16" s="3"/>
      <c r="C16" s="3"/>
      <c r="D16" s="3"/>
      <c r="E16" s="3"/>
      <c r="F16" s="3"/>
      <c r="G16" s="3"/>
      <c r="H16" s="3"/>
      <c r="I16" s="3"/>
      <c r="J16" s="4"/>
      <c r="K16" s="8">
        <f t="shared" si="0"/>
        <v>0</v>
      </c>
      <c r="L16" s="3"/>
      <c r="M16" s="3"/>
      <c r="N16" s="64">
        <f>+IF(M16=Hoja2!$B$16,K16*(1+IFERROR(VLOOKUP(L16,Hoja2!$B$5:$E$9,2,FALSE),0))^IFERROR(VLOOKUP(L16,Hoja2!$B$5:$E$9,4,FALSE),1),0)</f>
        <v>0</v>
      </c>
      <c r="O16" s="64">
        <f>+IF(M16=Hoja2!$B$17,K16*(1+IFERROR(VLOOKUP(L16,Hoja2!$B$5:$E$9,2,FALSE),0))^IFERROR(VLOOKUP(L16,Hoja2!$B$5:$E$9,4,FALSE),1),0)</f>
        <v>0</v>
      </c>
      <c r="P16" s="64">
        <f>+IF(M16=Hoja2!$B$19,K16*(1+IFERROR(VLOOKUP(L16,Hoja2!$B$5:$E$9,2,FALSE),0))^IFERROR(VLOOKUP(L16,Hoja2!$B$5:$E$9,4,FALSE),1),0)</f>
        <v>0</v>
      </c>
      <c r="Q16" s="64">
        <f>+IF(M16=Hoja2!$B$18,K16*(1+IFERROR(VLOOKUP(L16,Hoja2!$B$5:$E$9,2,FALSE),0))^IFERROR(VLOOKUP(L16,Hoja2!$B$5:$E$9,4,FALSE),1),0)</f>
        <v>0</v>
      </c>
      <c r="R16" s="65">
        <f t="shared" si="1"/>
        <v>0</v>
      </c>
    </row>
    <row r="17" spans="2:18" x14ac:dyDescent="0.35">
      <c r="B17" s="3"/>
      <c r="C17" s="3"/>
      <c r="D17" s="3"/>
      <c r="E17" s="3"/>
      <c r="F17" s="3"/>
      <c r="G17" s="3"/>
      <c r="H17" s="3"/>
      <c r="I17" s="3"/>
      <c r="J17" s="4"/>
      <c r="K17" s="8">
        <f t="shared" si="0"/>
        <v>0</v>
      </c>
      <c r="L17" s="3"/>
      <c r="M17" s="3"/>
      <c r="N17" s="64">
        <f>+IF(M17=Hoja2!$B$16,K17*(1+IFERROR(VLOOKUP(L17,Hoja2!$B$5:$E$9,2,FALSE),0))^IFERROR(VLOOKUP(L17,Hoja2!$B$5:$E$9,4,FALSE),1),0)</f>
        <v>0</v>
      </c>
      <c r="O17" s="64">
        <f>+IF(M17=Hoja2!$B$17,K17*(1+IFERROR(VLOOKUP(L17,Hoja2!$B$5:$E$9,2,FALSE),0))^IFERROR(VLOOKUP(L17,Hoja2!$B$5:$E$9,4,FALSE),1),0)</f>
        <v>0</v>
      </c>
      <c r="P17" s="64">
        <f>+IF(M17=Hoja2!$B$19,K17*(1+IFERROR(VLOOKUP(L17,Hoja2!$B$5:$E$9,2,FALSE),0))^IFERROR(VLOOKUP(L17,Hoja2!$B$5:$E$9,4,FALSE),1),0)</f>
        <v>0</v>
      </c>
      <c r="Q17" s="64">
        <f>+IF(M17=Hoja2!$B$18,K17*(1+IFERROR(VLOOKUP(L17,Hoja2!$B$5:$E$9,2,FALSE),0))^IFERROR(VLOOKUP(L17,Hoja2!$B$5:$E$9,4,FALSE),1),0)</f>
        <v>0</v>
      </c>
      <c r="R17" s="65">
        <f t="shared" si="1"/>
        <v>0</v>
      </c>
    </row>
    <row r="18" spans="2:18" x14ac:dyDescent="0.35">
      <c r="B18" s="3"/>
      <c r="C18" s="3"/>
      <c r="D18" s="3"/>
      <c r="E18" s="3"/>
      <c r="F18" s="3"/>
      <c r="G18" s="3"/>
      <c r="H18" s="3"/>
      <c r="I18" s="3"/>
      <c r="J18" s="4"/>
      <c r="K18" s="8">
        <f t="shared" si="0"/>
        <v>0</v>
      </c>
      <c r="L18" s="3"/>
      <c r="M18" s="3"/>
      <c r="N18" s="64">
        <f>+IF(M18=Hoja2!$B$16,K18*(1+IFERROR(VLOOKUP(L18,Hoja2!$B$5:$E$9,2,FALSE),0))^IFERROR(VLOOKUP(L18,Hoja2!$B$5:$E$9,4,FALSE),1),0)</f>
        <v>0</v>
      </c>
      <c r="O18" s="64">
        <f>+IF(M18=Hoja2!$B$17,K18*(1+IFERROR(VLOOKUP(L18,Hoja2!$B$5:$E$9,2,FALSE),0))^IFERROR(VLOOKUP(L18,Hoja2!$B$5:$E$9,4,FALSE),1),0)</f>
        <v>0</v>
      </c>
      <c r="P18" s="64">
        <f>+IF(M18=Hoja2!$B$19,K18*(1+IFERROR(VLOOKUP(L18,Hoja2!$B$5:$E$9,2,FALSE),0))^IFERROR(VLOOKUP(L18,Hoja2!$B$5:$E$9,4,FALSE),1),0)</f>
        <v>0</v>
      </c>
      <c r="Q18" s="64">
        <f>+IF(M18=Hoja2!$B$18,K18*(1+IFERROR(VLOOKUP(L18,Hoja2!$B$5:$E$9,2,FALSE),0))^IFERROR(VLOOKUP(L18,Hoja2!$B$5:$E$9,4,FALSE),1),0)</f>
        <v>0</v>
      </c>
      <c r="R18" s="65">
        <f t="shared" si="1"/>
        <v>0</v>
      </c>
    </row>
    <row r="19" spans="2:18" x14ac:dyDescent="0.35">
      <c r="B19" s="3"/>
      <c r="C19" s="3"/>
      <c r="D19" s="3"/>
      <c r="E19" s="3"/>
      <c r="F19" s="3"/>
      <c r="G19" s="3"/>
      <c r="H19" s="3"/>
      <c r="I19" s="3"/>
      <c r="J19" s="4"/>
      <c r="K19" s="8">
        <f t="shared" si="0"/>
        <v>0</v>
      </c>
      <c r="L19" s="3"/>
      <c r="M19" s="3"/>
      <c r="N19" s="64">
        <f>+IF(M19=Hoja2!$B$16,K19*(1+IFERROR(VLOOKUP(L19,Hoja2!$B$5:$E$9,2,FALSE),0))^IFERROR(VLOOKUP(L19,Hoja2!$B$5:$E$9,4,FALSE),1),0)</f>
        <v>0</v>
      </c>
      <c r="O19" s="64">
        <f>+IF(M19=Hoja2!$B$17,K19*(1+IFERROR(VLOOKUP(L19,Hoja2!$B$5:$E$9,2,FALSE),0))^IFERROR(VLOOKUP(L19,Hoja2!$B$5:$E$9,4,FALSE),1),0)</f>
        <v>0</v>
      </c>
      <c r="P19" s="64">
        <f>+IF(M19=Hoja2!$B$19,K19*(1+IFERROR(VLOOKUP(L19,Hoja2!$B$5:$E$9,2,FALSE),0))^IFERROR(VLOOKUP(L19,Hoja2!$B$5:$E$9,4,FALSE),1),0)</f>
        <v>0</v>
      </c>
      <c r="Q19" s="64">
        <f>+IF(M19=Hoja2!$B$18,K19*(1+IFERROR(VLOOKUP(L19,Hoja2!$B$5:$E$9,2,FALSE),0))^IFERROR(VLOOKUP(L19,Hoja2!$B$5:$E$9,4,FALSE),1),0)</f>
        <v>0</v>
      </c>
      <c r="R19" s="65">
        <f t="shared" si="1"/>
        <v>0</v>
      </c>
    </row>
    <row r="20" spans="2:18" x14ac:dyDescent="0.35">
      <c r="B20" s="3"/>
      <c r="C20" s="3"/>
      <c r="D20" s="3"/>
      <c r="E20" s="3"/>
      <c r="F20" s="3"/>
      <c r="G20" s="3"/>
      <c r="H20" s="3"/>
      <c r="I20" s="3"/>
      <c r="J20" s="4"/>
      <c r="K20" s="8">
        <f t="shared" si="0"/>
        <v>0</v>
      </c>
      <c r="L20" s="3"/>
      <c r="M20" s="3"/>
      <c r="N20" s="64">
        <f>+IF(M20=Hoja2!$B$16,K20*(1+IFERROR(VLOOKUP(L20,Hoja2!$B$5:$E$9,2,FALSE),0))^IFERROR(VLOOKUP(L20,Hoja2!$B$5:$E$9,4,FALSE),1),0)</f>
        <v>0</v>
      </c>
      <c r="O20" s="64">
        <f>+IF(M20=Hoja2!$B$17,K20*(1+IFERROR(VLOOKUP(L20,Hoja2!$B$5:$E$9,2,FALSE),0))^IFERROR(VLOOKUP(L20,Hoja2!$B$5:$E$9,4,FALSE),1),0)</f>
        <v>0</v>
      </c>
      <c r="P20" s="64">
        <f>+IF(M20=Hoja2!$B$19,K20*(1+IFERROR(VLOOKUP(L20,Hoja2!$B$5:$E$9,2,FALSE),0))^IFERROR(VLOOKUP(L20,Hoja2!$B$5:$E$9,4,FALSE),1),0)</f>
        <v>0</v>
      </c>
      <c r="Q20" s="64">
        <f>+IF(M20=Hoja2!$B$18,K20*(1+IFERROR(VLOOKUP(L20,Hoja2!$B$5:$E$9,2,FALSE),0))^IFERROR(VLOOKUP(L20,Hoja2!$B$5:$E$9,4,FALSE),1),0)</f>
        <v>0</v>
      </c>
      <c r="R20" s="65">
        <f t="shared" si="1"/>
        <v>0</v>
      </c>
    </row>
    <row r="21" spans="2:18" x14ac:dyDescent="0.35">
      <c r="B21" s="3"/>
      <c r="C21" s="3"/>
      <c r="D21" s="3"/>
      <c r="E21" s="3"/>
      <c r="F21" s="3"/>
      <c r="G21" s="3"/>
      <c r="H21" s="3"/>
      <c r="I21" s="3"/>
      <c r="J21" s="4"/>
      <c r="K21" s="8">
        <f t="shared" si="0"/>
        <v>0</v>
      </c>
      <c r="L21" s="3"/>
      <c r="M21" s="3"/>
      <c r="N21" s="64">
        <f>+IF(M21=Hoja2!$B$16,K21*(1+IFERROR(VLOOKUP(L21,Hoja2!$B$5:$E$9,2,FALSE),0))^IFERROR(VLOOKUP(L21,Hoja2!$B$5:$E$9,4,FALSE),1),0)</f>
        <v>0</v>
      </c>
      <c r="O21" s="64">
        <f>+IF(M21=Hoja2!$B$17,K21*(1+IFERROR(VLOOKUP(L21,Hoja2!$B$5:$E$9,2,FALSE),0))^IFERROR(VLOOKUP(L21,Hoja2!$B$5:$E$9,4,FALSE),1),0)</f>
        <v>0</v>
      </c>
      <c r="P21" s="64">
        <f>+IF(M21=Hoja2!$B$19,K21*(1+IFERROR(VLOOKUP(L21,Hoja2!$B$5:$E$9,2,FALSE),0))^IFERROR(VLOOKUP(L21,Hoja2!$B$5:$E$9,4,FALSE),1),0)</f>
        <v>0</v>
      </c>
      <c r="Q21" s="64">
        <f>+IF(M21=Hoja2!$B$18,K21*(1+IFERROR(VLOOKUP(L21,Hoja2!$B$5:$E$9,2,FALSE),0))^IFERROR(VLOOKUP(L21,Hoja2!$B$5:$E$9,4,FALSE),1),0)</f>
        <v>0</v>
      </c>
      <c r="R21" s="65">
        <f t="shared" si="1"/>
        <v>0</v>
      </c>
    </row>
    <row r="22" spans="2:18" x14ac:dyDescent="0.35">
      <c r="B22" s="3"/>
      <c r="C22" s="3"/>
      <c r="D22" s="3"/>
      <c r="E22" s="3"/>
      <c r="F22" s="3"/>
      <c r="G22" s="3"/>
      <c r="H22" s="3"/>
      <c r="I22" s="3"/>
      <c r="J22" s="4"/>
      <c r="K22" s="8">
        <f t="shared" si="0"/>
        <v>0</v>
      </c>
      <c r="L22" s="3"/>
      <c r="M22" s="3"/>
      <c r="N22" s="64">
        <f>+IF(M22=Hoja2!$B$16,K22*(1+IFERROR(VLOOKUP(L22,Hoja2!$B$5:$E$9,2,FALSE),0))^IFERROR(VLOOKUP(L22,Hoja2!$B$5:$E$9,4,FALSE),1),0)</f>
        <v>0</v>
      </c>
      <c r="O22" s="64">
        <f>+IF(M22=Hoja2!$B$17,K22*(1+IFERROR(VLOOKUP(L22,Hoja2!$B$5:$E$9,2,FALSE),0))^IFERROR(VLOOKUP(L22,Hoja2!$B$5:$E$9,4,FALSE),1),0)</f>
        <v>0</v>
      </c>
      <c r="P22" s="64">
        <f>+IF(M22=Hoja2!$B$19,K22*(1+IFERROR(VLOOKUP(L22,Hoja2!$B$5:$E$9,2,FALSE),0))^IFERROR(VLOOKUP(L22,Hoja2!$B$5:$E$9,4,FALSE),1),0)</f>
        <v>0</v>
      </c>
      <c r="Q22" s="64">
        <f>+IF(M22=Hoja2!$B$18,K22*(1+IFERROR(VLOOKUP(L22,Hoja2!$B$5:$E$9,2,FALSE),0))^IFERROR(VLOOKUP(L22,Hoja2!$B$5:$E$9,4,FALSE),1),0)</f>
        <v>0</v>
      </c>
      <c r="R22" s="65">
        <f t="shared" si="1"/>
        <v>0</v>
      </c>
    </row>
    <row r="23" spans="2:18" x14ac:dyDescent="0.35">
      <c r="B23" s="3"/>
      <c r="C23" s="3"/>
      <c r="D23" s="3"/>
      <c r="E23" s="3"/>
      <c r="F23" s="3"/>
      <c r="G23" s="3"/>
      <c r="H23" s="3"/>
      <c r="I23" s="3"/>
      <c r="J23" s="4"/>
      <c r="K23" s="8">
        <f t="shared" si="0"/>
        <v>0</v>
      </c>
      <c r="L23" s="3"/>
      <c r="M23" s="3"/>
      <c r="N23" s="64">
        <f>+IF(M23=Hoja2!$B$16,K23*(1+IFERROR(VLOOKUP(L23,Hoja2!$B$5:$E$9,2,FALSE),0))^IFERROR(VLOOKUP(L23,Hoja2!$B$5:$E$9,4,FALSE),1),0)</f>
        <v>0</v>
      </c>
      <c r="O23" s="64">
        <f>+IF(M23=Hoja2!$B$17,K23*(1+IFERROR(VLOOKUP(L23,Hoja2!$B$5:$E$9,2,FALSE),0))^IFERROR(VLOOKUP(L23,Hoja2!$B$5:$E$9,4,FALSE),1),0)</f>
        <v>0</v>
      </c>
      <c r="P23" s="64">
        <f>+IF(M23=Hoja2!$B$19,K23*(1+IFERROR(VLOOKUP(L23,Hoja2!$B$5:$E$9,2,FALSE),0))^IFERROR(VLOOKUP(L23,Hoja2!$B$5:$E$9,4,FALSE),1),0)</f>
        <v>0</v>
      </c>
      <c r="Q23" s="64">
        <f>+IF(M23=Hoja2!$B$18,K23*(1+IFERROR(VLOOKUP(L23,Hoja2!$B$5:$E$9,2,FALSE),0))^IFERROR(VLOOKUP(L23,Hoja2!$B$5:$E$9,4,FALSE),1),0)</f>
        <v>0</v>
      </c>
      <c r="R23" s="65">
        <f t="shared" si="1"/>
        <v>0</v>
      </c>
    </row>
    <row r="24" spans="2:18" x14ac:dyDescent="0.35">
      <c r="B24" s="3"/>
      <c r="C24" s="3"/>
      <c r="D24" s="3"/>
      <c r="E24" s="3"/>
      <c r="F24" s="3"/>
      <c r="G24" s="3"/>
      <c r="H24" s="3"/>
      <c r="I24" s="3"/>
      <c r="J24" s="4"/>
      <c r="K24" s="8">
        <f t="shared" si="0"/>
        <v>0</v>
      </c>
      <c r="L24" s="3"/>
      <c r="M24" s="3"/>
      <c r="N24" s="64">
        <f>+IF(M24=Hoja2!$B$16,K24*(1+IFERROR(VLOOKUP(L24,Hoja2!$B$5:$E$9,2,FALSE),0))^IFERROR(VLOOKUP(L24,Hoja2!$B$5:$E$9,4,FALSE),1),0)</f>
        <v>0</v>
      </c>
      <c r="O24" s="64">
        <f>+IF(M24=Hoja2!$B$17,K24*(1+IFERROR(VLOOKUP(L24,Hoja2!$B$5:$E$9,2,FALSE),0))^IFERROR(VLOOKUP(L24,Hoja2!$B$5:$E$9,4,FALSE),1),0)</f>
        <v>0</v>
      </c>
      <c r="P24" s="64">
        <f>+IF(M24=Hoja2!$B$19,K24*(1+IFERROR(VLOOKUP(L24,Hoja2!$B$5:$E$9,2,FALSE),0))^IFERROR(VLOOKUP(L24,Hoja2!$B$5:$E$9,4,FALSE),1),0)</f>
        <v>0</v>
      </c>
      <c r="Q24" s="64">
        <f>+IF(M24=Hoja2!$B$18,K24*(1+IFERROR(VLOOKUP(L24,Hoja2!$B$5:$E$9,2,FALSE),0))^IFERROR(VLOOKUP(L24,Hoja2!$B$5:$E$9,4,FALSE),1),0)</f>
        <v>0</v>
      </c>
      <c r="R24" s="65">
        <f t="shared" si="1"/>
        <v>0</v>
      </c>
    </row>
    <row r="25" spans="2:18" x14ac:dyDescent="0.35">
      <c r="B25" s="3"/>
      <c r="C25" s="3"/>
      <c r="D25" s="3"/>
      <c r="E25" s="3"/>
      <c r="F25" s="3"/>
      <c r="G25" s="3"/>
      <c r="H25" s="3"/>
      <c r="I25" s="3"/>
      <c r="J25" s="4"/>
      <c r="K25" s="8">
        <f t="shared" si="0"/>
        <v>0</v>
      </c>
      <c r="L25" s="3"/>
      <c r="M25" s="3"/>
      <c r="N25" s="64">
        <f>+IF(M25=Hoja2!$B$16,K25*(1+IFERROR(VLOOKUP(L25,Hoja2!$B$5:$E$9,2,FALSE),0))^IFERROR(VLOOKUP(L25,Hoja2!$B$5:$E$9,4,FALSE),1),0)</f>
        <v>0</v>
      </c>
      <c r="O25" s="64">
        <f>+IF(M25=Hoja2!$B$17,K25*(1+IFERROR(VLOOKUP(L25,Hoja2!$B$5:$E$9,2,FALSE),0))^IFERROR(VLOOKUP(L25,Hoja2!$B$5:$E$9,4,FALSE),1),0)</f>
        <v>0</v>
      </c>
      <c r="P25" s="64">
        <f>+IF(M25=Hoja2!$B$19,K25*(1+IFERROR(VLOOKUP(L25,Hoja2!$B$5:$E$9,2,FALSE),0))^IFERROR(VLOOKUP(L25,Hoja2!$B$5:$E$9,4,FALSE),1),0)</f>
        <v>0</v>
      </c>
      <c r="Q25" s="64">
        <f>+IF(M25=Hoja2!$B$18,K25*(1+IFERROR(VLOOKUP(L25,Hoja2!$B$5:$E$9,2,FALSE),0))^IFERROR(VLOOKUP(L25,Hoja2!$B$5:$E$9,4,FALSE),1),0)</f>
        <v>0</v>
      </c>
      <c r="R25" s="65">
        <f t="shared" si="1"/>
        <v>0</v>
      </c>
    </row>
    <row r="26" spans="2:18" x14ac:dyDescent="0.35">
      <c r="B26" s="3"/>
      <c r="C26" s="3"/>
      <c r="D26" s="3"/>
      <c r="E26" s="3"/>
      <c r="F26" s="3"/>
      <c r="G26" s="3"/>
      <c r="H26" s="3"/>
      <c r="I26" s="3"/>
      <c r="J26" s="4"/>
      <c r="K26" s="8">
        <f t="shared" si="0"/>
        <v>0</v>
      </c>
      <c r="L26" s="3"/>
      <c r="M26" s="3"/>
      <c r="N26" s="64">
        <f>+IF(M26=Hoja2!$B$16,K26*(1+IFERROR(VLOOKUP(L26,Hoja2!$B$5:$E$9,2,FALSE),0))^IFERROR(VLOOKUP(L26,Hoja2!$B$5:$E$9,4,FALSE),1),0)</f>
        <v>0</v>
      </c>
      <c r="O26" s="64">
        <f>+IF(M26=Hoja2!$B$17,K26*(1+IFERROR(VLOOKUP(L26,Hoja2!$B$5:$E$9,2,FALSE),0))^IFERROR(VLOOKUP(L26,Hoja2!$B$5:$E$9,4,FALSE),1),0)</f>
        <v>0</v>
      </c>
      <c r="P26" s="64">
        <f>+IF(M26=Hoja2!$B$19,K26*(1+IFERROR(VLOOKUP(L26,Hoja2!$B$5:$E$9,2,FALSE),0))^IFERROR(VLOOKUP(L26,Hoja2!$B$5:$E$9,4,FALSE),1),0)</f>
        <v>0</v>
      </c>
      <c r="Q26" s="64">
        <f>+IF(M26=Hoja2!$B$18,K26*(1+IFERROR(VLOOKUP(L26,Hoja2!$B$5:$E$9,2,FALSE),0))^IFERROR(VLOOKUP(L26,Hoja2!$B$5:$E$9,4,FALSE),1),0)</f>
        <v>0</v>
      </c>
      <c r="R26" s="65">
        <f t="shared" si="1"/>
        <v>0</v>
      </c>
    </row>
    <row r="27" spans="2:18" x14ac:dyDescent="0.35">
      <c r="B27" s="3"/>
      <c r="C27" s="3"/>
      <c r="D27" s="3"/>
      <c r="E27" s="3"/>
      <c r="F27" s="3"/>
      <c r="G27" s="3"/>
      <c r="H27" s="3"/>
      <c r="I27" s="3"/>
      <c r="J27" s="4"/>
      <c r="K27" s="8">
        <f t="shared" si="0"/>
        <v>0</v>
      </c>
      <c r="L27" s="3"/>
      <c r="M27" s="3"/>
      <c r="N27" s="64">
        <f>+IF(M27=Hoja2!$B$16,K27*(1+IFERROR(VLOOKUP(L27,Hoja2!$B$5:$E$9,2,FALSE),0))^IFERROR(VLOOKUP(L27,Hoja2!$B$5:$E$9,4,FALSE),1),0)</f>
        <v>0</v>
      </c>
      <c r="O27" s="64">
        <f>+IF(M27=Hoja2!$B$17,K27*(1+IFERROR(VLOOKUP(L27,Hoja2!$B$5:$E$9,2,FALSE),0))^IFERROR(VLOOKUP(L27,Hoja2!$B$5:$E$9,4,FALSE),1),0)</f>
        <v>0</v>
      </c>
      <c r="P27" s="64">
        <f>+IF(M27=Hoja2!$B$19,K27*(1+IFERROR(VLOOKUP(L27,Hoja2!$B$5:$E$9,2,FALSE),0))^IFERROR(VLOOKUP(L27,Hoja2!$B$5:$E$9,4,FALSE),1),0)</f>
        <v>0</v>
      </c>
      <c r="Q27" s="64">
        <f>+IF(M27=Hoja2!$B$18,K27*(1+IFERROR(VLOOKUP(L27,Hoja2!$B$5:$E$9,2,FALSE),0))^IFERROR(VLOOKUP(L27,Hoja2!$B$5:$E$9,4,FALSE),1),0)</f>
        <v>0</v>
      </c>
      <c r="R27" s="65">
        <f t="shared" si="1"/>
        <v>0</v>
      </c>
    </row>
    <row r="28" spans="2:18" x14ac:dyDescent="0.35">
      <c r="B28" s="3"/>
      <c r="C28" s="3"/>
      <c r="D28" s="3"/>
      <c r="E28" s="3"/>
      <c r="F28" s="3"/>
      <c r="G28" s="3"/>
      <c r="H28" s="3"/>
      <c r="I28" s="3"/>
      <c r="J28" s="4"/>
      <c r="K28" s="8">
        <f t="shared" si="0"/>
        <v>0</v>
      </c>
      <c r="L28" s="3"/>
      <c r="M28" s="3"/>
      <c r="N28" s="64">
        <f>+IF(M28=Hoja2!$B$16,K28*(1+IFERROR(VLOOKUP(L28,Hoja2!$B$5:$E$9,2,FALSE),0))^IFERROR(VLOOKUP(L28,Hoja2!$B$5:$E$9,4,FALSE),1),0)</f>
        <v>0</v>
      </c>
      <c r="O28" s="64">
        <f>+IF(M28=Hoja2!$B$17,K28*(1+IFERROR(VLOOKUP(L28,Hoja2!$B$5:$E$9,2,FALSE),0))^IFERROR(VLOOKUP(L28,Hoja2!$B$5:$E$9,4,FALSE),1),0)</f>
        <v>0</v>
      </c>
      <c r="P28" s="64">
        <f>+IF(M28=Hoja2!$B$19,K28*(1+IFERROR(VLOOKUP(L28,Hoja2!$B$5:$E$9,2,FALSE),0))^IFERROR(VLOOKUP(L28,Hoja2!$B$5:$E$9,4,FALSE),1),0)</f>
        <v>0</v>
      </c>
      <c r="Q28" s="64">
        <f>+IF(M28=Hoja2!$B$18,K28*(1+IFERROR(VLOOKUP(L28,Hoja2!$B$5:$E$9,2,FALSE),0))^IFERROR(VLOOKUP(L28,Hoja2!$B$5:$E$9,4,FALSE),1),0)</f>
        <v>0</v>
      </c>
      <c r="R28" s="65">
        <f t="shared" si="1"/>
        <v>0</v>
      </c>
    </row>
    <row r="29" spans="2:18" x14ac:dyDescent="0.35">
      <c r="B29" s="3"/>
      <c r="C29" s="3"/>
      <c r="D29" s="3"/>
      <c r="E29" s="3"/>
      <c r="F29" s="3"/>
      <c r="G29" s="3"/>
      <c r="H29" s="3"/>
      <c r="I29" s="3"/>
      <c r="J29" s="4"/>
      <c r="K29" s="8">
        <f t="shared" si="0"/>
        <v>0</v>
      </c>
      <c r="L29" s="3"/>
      <c r="M29" s="3"/>
      <c r="N29" s="64">
        <f>+IF(M29=Hoja2!$B$16,K29*(1+IFERROR(VLOOKUP(L29,Hoja2!$B$5:$E$9,2,FALSE),0))^IFERROR(VLOOKUP(L29,Hoja2!$B$5:$E$9,4,FALSE),1),0)</f>
        <v>0</v>
      </c>
      <c r="O29" s="64">
        <f>+IF(M29=Hoja2!$B$17,K29*(1+IFERROR(VLOOKUP(L29,Hoja2!$B$5:$E$9,2,FALSE),0))^IFERROR(VLOOKUP(L29,Hoja2!$B$5:$E$9,4,FALSE),1),0)</f>
        <v>0</v>
      </c>
      <c r="P29" s="64">
        <f>+IF(M29=Hoja2!$B$19,K29*(1+IFERROR(VLOOKUP(L29,Hoja2!$B$5:$E$9,2,FALSE),0))^IFERROR(VLOOKUP(L29,Hoja2!$B$5:$E$9,4,FALSE),1),0)</f>
        <v>0</v>
      </c>
      <c r="Q29" s="64">
        <f>+IF(M29=Hoja2!$B$18,K29*(1+IFERROR(VLOOKUP(L29,Hoja2!$B$5:$E$9,2,FALSE),0))^IFERROR(VLOOKUP(L29,Hoja2!$B$5:$E$9,4,FALSE),1),0)</f>
        <v>0</v>
      </c>
      <c r="R29" s="65">
        <f t="shared" si="1"/>
        <v>0</v>
      </c>
    </row>
    <row r="30" spans="2:18" x14ac:dyDescent="0.35">
      <c r="B30" s="3"/>
      <c r="C30" s="3"/>
      <c r="D30" s="3"/>
      <c r="E30" s="3"/>
      <c r="F30" s="3"/>
      <c r="G30" s="3"/>
      <c r="H30" s="3"/>
      <c r="I30" s="3"/>
      <c r="J30" s="4"/>
      <c r="K30" s="8">
        <f t="shared" si="0"/>
        <v>0</v>
      </c>
      <c r="L30" s="3"/>
      <c r="M30" s="3"/>
      <c r="N30" s="64">
        <f>+IF(M30=Hoja2!$B$16,K30*(1+IFERROR(VLOOKUP(L30,Hoja2!$B$5:$E$9,2,FALSE),0))^IFERROR(VLOOKUP(L30,Hoja2!$B$5:$E$9,4,FALSE),1),0)</f>
        <v>0</v>
      </c>
      <c r="O30" s="64">
        <f>+IF(M30=Hoja2!$B$17,K30*(1+IFERROR(VLOOKUP(L30,Hoja2!$B$5:$E$9,2,FALSE),0))^IFERROR(VLOOKUP(L30,Hoja2!$B$5:$E$9,4,FALSE),1),0)</f>
        <v>0</v>
      </c>
      <c r="P30" s="64">
        <f>+IF(M30=Hoja2!$B$19,K30*(1+IFERROR(VLOOKUP(L30,Hoja2!$B$5:$E$9,2,FALSE),0))^IFERROR(VLOOKUP(L30,Hoja2!$B$5:$E$9,4,FALSE),1),0)</f>
        <v>0</v>
      </c>
      <c r="Q30" s="64">
        <f>+IF(M30=Hoja2!$B$18,K30*(1+IFERROR(VLOOKUP(L30,Hoja2!$B$5:$E$9,2,FALSE),0))^IFERROR(VLOOKUP(L30,Hoja2!$B$5:$E$9,4,FALSE),1),0)</f>
        <v>0</v>
      </c>
      <c r="R30" s="65">
        <f t="shared" si="1"/>
        <v>0</v>
      </c>
    </row>
    <row r="31" spans="2:18" x14ac:dyDescent="0.35">
      <c r="B31" s="3"/>
      <c r="C31" s="3"/>
      <c r="D31" s="3"/>
      <c r="E31" s="3"/>
      <c r="F31" s="3"/>
      <c r="G31" s="3"/>
      <c r="H31" s="3"/>
      <c r="I31" s="3"/>
      <c r="J31" s="4"/>
      <c r="K31" s="8">
        <f t="shared" si="0"/>
        <v>0</v>
      </c>
      <c r="L31" s="3"/>
      <c r="M31" s="3"/>
      <c r="N31" s="64">
        <f>+IF(M31=Hoja2!$B$16,K31*(1+IFERROR(VLOOKUP(L31,Hoja2!$B$5:$E$9,2,FALSE),0))^IFERROR(VLOOKUP(L31,Hoja2!$B$5:$E$9,4,FALSE),1),0)</f>
        <v>0</v>
      </c>
      <c r="O31" s="64">
        <f>+IF(M31=Hoja2!$B$17,K31*(1+IFERROR(VLOOKUP(L31,Hoja2!$B$5:$E$9,2,FALSE),0))^IFERROR(VLOOKUP(L31,Hoja2!$B$5:$E$9,4,FALSE),1),0)</f>
        <v>0</v>
      </c>
      <c r="P31" s="64">
        <f>+IF(M31=Hoja2!$B$19,K31*(1+IFERROR(VLOOKUP(L31,Hoja2!$B$5:$E$9,2,FALSE),0))^IFERROR(VLOOKUP(L31,Hoja2!$B$5:$E$9,4,FALSE),1),0)</f>
        <v>0</v>
      </c>
      <c r="Q31" s="64">
        <f>+IF(M31=Hoja2!$B$18,K31*(1+IFERROR(VLOOKUP(L31,Hoja2!$B$5:$E$9,2,FALSE),0))^IFERROR(VLOOKUP(L31,Hoja2!$B$5:$E$9,4,FALSE),1),0)</f>
        <v>0</v>
      </c>
      <c r="R31" s="65">
        <f t="shared" si="1"/>
        <v>0</v>
      </c>
    </row>
    <row r="32" spans="2:18" x14ac:dyDescent="0.35">
      <c r="B32" s="3"/>
      <c r="C32" s="3"/>
      <c r="D32" s="3"/>
      <c r="E32" s="3"/>
      <c r="F32" s="3"/>
      <c r="G32" s="3"/>
      <c r="H32" s="3"/>
      <c r="I32" s="3"/>
      <c r="J32" s="4"/>
      <c r="K32" s="8">
        <f t="shared" si="0"/>
        <v>0</v>
      </c>
      <c r="L32" s="3"/>
      <c r="M32" s="3"/>
      <c r="N32" s="64">
        <f>+IF(M32=Hoja2!$B$16,K32*(1+IFERROR(VLOOKUP(L32,Hoja2!$B$5:$E$9,2,FALSE),0))^IFERROR(VLOOKUP(L32,Hoja2!$B$5:$E$9,4,FALSE),1),0)</f>
        <v>0</v>
      </c>
      <c r="O32" s="64">
        <f>+IF(M32=Hoja2!$B$17,K32*(1+IFERROR(VLOOKUP(L32,Hoja2!$B$5:$E$9,2,FALSE),0))^IFERROR(VLOOKUP(L32,Hoja2!$B$5:$E$9,4,FALSE),1),0)</f>
        <v>0</v>
      </c>
      <c r="P32" s="64">
        <f>+IF(M32=Hoja2!$B$19,K32*(1+IFERROR(VLOOKUP(L32,Hoja2!$B$5:$E$9,2,FALSE),0))^IFERROR(VLOOKUP(L32,Hoja2!$B$5:$E$9,4,FALSE),1),0)</f>
        <v>0</v>
      </c>
      <c r="Q32" s="64">
        <f>+IF(M32=Hoja2!$B$18,K32*(1+IFERROR(VLOOKUP(L32,Hoja2!$B$5:$E$9,2,FALSE),0))^IFERROR(VLOOKUP(L32,Hoja2!$B$5:$E$9,4,FALSE),1),0)</f>
        <v>0</v>
      </c>
      <c r="R32" s="65">
        <f t="shared" si="1"/>
        <v>0</v>
      </c>
    </row>
    <row r="33" spans="2:18" x14ac:dyDescent="0.35">
      <c r="B33" s="3"/>
      <c r="C33" s="3"/>
      <c r="D33" s="3"/>
      <c r="E33" s="3"/>
      <c r="F33" s="3"/>
      <c r="G33" s="3"/>
      <c r="H33" s="3"/>
      <c r="I33" s="3"/>
      <c r="J33" s="4"/>
      <c r="K33" s="8">
        <f t="shared" si="0"/>
        <v>0</v>
      </c>
      <c r="L33" s="3"/>
      <c r="M33" s="3"/>
      <c r="N33" s="64">
        <f>+IF(M33=Hoja2!$B$16,K33*(1+IFERROR(VLOOKUP(L33,Hoja2!$B$5:$E$9,2,FALSE),0))^IFERROR(VLOOKUP(L33,Hoja2!$B$5:$E$9,4,FALSE),1),0)</f>
        <v>0</v>
      </c>
      <c r="O33" s="64">
        <f>+IF(M33=Hoja2!$B$17,K33*(1+IFERROR(VLOOKUP(L33,Hoja2!$B$5:$E$9,2,FALSE),0))^IFERROR(VLOOKUP(L33,Hoja2!$B$5:$E$9,4,FALSE),1),0)</f>
        <v>0</v>
      </c>
      <c r="P33" s="64">
        <f>+IF(M33=Hoja2!$B$19,K33*(1+IFERROR(VLOOKUP(L33,Hoja2!$B$5:$E$9,2,FALSE),0))^IFERROR(VLOOKUP(L33,Hoja2!$B$5:$E$9,4,FALSE),1),0)</f>
        <v>0</v>
      </c>
      <c r="Q33" s="64">
        <f>+IF(M33=Hoja2!$B$18,K33*(1+IFERROR(VLOOKUP(L33,Hoja2!$B$5:$E$9,2,FALSE),0))^IFERROR(VLOOKUP(L33,Hoja2!$B$5:$E$9,4,FALSE),1),0)</f>
        <v>0</v>
      </c>
      <c r="R33" s="65">
        <f t="shared" si="1"/>
        <v>0</v>
      </c>
    </row>
    <row r="34" spans="2:18" x14ac:dyDescent="0.35">
      <c r="B34" s="3"/>
      <c r="C34" s="3"/>
      <c r="D34" s="3"/>
      <c r="E34" s="3"/>
      <c r="F34" s="3"/>
      <c r="G34" s="3"/>
      <c r="H34" s="3"/>
      <c r="I34" s="3"/>
      <c r="J34" s="4"/>
      <c r="K34" s="8">
        <f t="shared" si="0"/>
        <v>0</v>
      </c>
      <c r="L34" s="3"/>
      <c r="M34" s="3"/>
      <c r="N34" s="64">
        <f>+IF(M34=Hoja2!$B$16,K34*(1+IFERROR(VLOOKUP(L34,Hoja2!$B$5:$E$9,2,FALSE),0))^IFERROR(VLOOKUP(L34,Hoja2!$B$5:$E$9,4,FALSE),1),0)</f>
        <v>0</v>
      </c>
      <c r="O34" s="64">
        <f>+IF(M34=Hoja2!$B$17,K34*(1+IFERROR(VLOOKUP(L34,Hoja2!$B$5:$E$9,2,FALSE),0))^IFERROR(VLOOKUP(L34,Hoja2!$B$5:$E$9,4,FALSE),1),0)</f>
        <v>0</v>
      </c>
      <c r="P34" s="64">
        <f>+IF(M34=Hoja2!$B$19,K34*(1+IFERROR(VLOOKUP(L34,Hoja2!$B$5:$E$9,2,FALSE),0))^IFERROR(VLOOKUP(L34,Hoja2!$B$5:$E$9,4,FALSE),1),0)</f>
        <v>0</v>
      </c>
      <c r="Q34" s="64">
        <f>+IF(M34=Hoja2!$B$18,K34*(1+IFERROR(VLOOKUP(L34,Hoja2!$B$5:$E$9,2,FALSE),0))^IFERROR(VLOOKUP(L34,Hoja2!$B$5:$E$9,4,FALSE),1),0)</f>
        <v>0</v>
      </c>
      <c r="R34" s="65">
        <f t="shared" si="1"/>
        <v>0</v>
      </c>
    </row>
    <row r="35" spans="2:18" x14ac:dyDescent="0.35">
      <c r="B35" s="3"/>
      <c r="C35" s="3"/>
      <c r="D35" s="3"/>
      <c r="E35" s="3"/>
      <c r="F35" s="3"/>
      <c r="G35" s="3"/>
      <c r="H35" s="3"/>
      <c r="I35" s="3"/>
      <c r="J35" s="4"/>
      <c r="K35" s="8">
        <f t="shared" si="0"/>
        <v>0</v>
      </c>
      <c r="L35" s="3"/>
      <c r="M35" s="3"/>
      <c r="N35" s="64">
        <f>+IF(M35=Hoja2!$B$16,K35*(1+IFERROR(VLOOKUP(L35,Hoja2!$B$5:$E$9,2,FALSE),0))^IFERROR(VLOOKUP(L35,Hoja2!$B$5:$E$9,4,FALSE),1),0)</f>
        <v>0</v>
      </c>
      <c r="O35" s="64">
        <f>+IF(M35=Hoja2!$B$17,K35*(1+IFERROR(VLOOKUP(L35,Hoja2!$B$5:$E$9,2,FALSE),0))^IFERROR(VLOOKUP(L35,Hoja2!$B$5:$E$9,4,FALSE),1),0)</f>
        <v>0</v>
      </c>
      <c r="P35" s="64">
        <f>+IF(M35=Hoja2!$B$19,K35*(1+IFERROR(VLOOKUP(L35,Hoja2!$B$5:$E$9,2,FALSE),0))^IFERROR(VLOOKUP(L35,Hoja2!$B$5:$E$9,4,FALSE),1),0)</f>
        <v>0</v>
      </c>
      <c r="Q35" s="64">
        <f>+IF(M35=Hoja2!$B$18,K35*(1+IFERROR(VLOOKUP(L35,Hoja2!$B$5:$E$9,2,FALSE),0))^IFERROR(VLOOKUP(L35,Hoja2!$B$5:$E$9,4,FALSE),1),0)</f>
        <v>0</v>
      </c>
      <c r="R35" s="65">
        <f t="shared" si="1"/>
        <v>0</v>
      </c>
    </row>
    <row r="36" spans="2:18" x14ac:dyDescent="0.35">
      <c r="B36" s="3"/>
      <c r="C36" s="3"/>
      <c r="D36" s="3"/>
      <c r="E36" s="3"/>
      <c r="F36" s="3"/>
      <c r="G36" s="3"/>
      <c r="H36" s="3"/>
      <c r="I36" s="3"/>
      <c r="J36" s="4"/>
      <c r="K36" s="8">
        <f t="shared" si="0"/>
        <v>0</v>
      </c>
      <c r="L36" s="3"/>
      <c r="M36" s="3"/>
      <c r="N36" s="64">
        <f>+IF(M36=Hoja2!$B$16,K36*(1+IFERROR(VLOOKUP(L36,Hoja2!$B$5:$E$9,2,FALSE),0))^IFERROR(VLOOKUP(L36,Hoja2!$B$5:$E$9,4,FALSE),1),0)</f>
        <v>0</v>
      </c>
      <c r="O36" s="64">
        <f>+IF(M36=Hoja2!$B$17,K36*(1+IFERROR(VLOOKUP(L36,Hoja2!$B$5:$E$9,2,FALSE),0))^IFERROR(VLOOKUP(L36,Hoja2!$B$5:$E$9,4,FALSE),1),0)</f>
        <v>0</v>
      </c>
      <c r="P36" s="64">
        <f>+IF(M36=Hoja2!$B$19,K36*(1+IFERROR(VLOOKUP(L36,Hoja2!$B$5:$E$9,2,FALSE),0))^IFERROR(VLOOKUP(L36,Hoja2!$B$5:$E$9,4,FALSE),1),0)</f>
        <v>0</v>
      </c>
      <c r="Q36" s="64">
        <f>+IF(M36=Hoja2!$B$18,K36*(1+IFERROR(VLOOKUP(L36,Hoja2!$B$5:$E$9,2,FALSE),0))^IFERROR(VLOOKUP(L36,Hoja2!$B$5:$E$9,4,FALSE),1),0)</f>
        <v>0</v>
      </c>
      <c r="R36" s="65">
        <f t="shared" si="1"/>
        <v>0</v>
      </c>
    </row>
    <row r="37" spans="2:18" x14ac:dyDescent="0.35">
      <c r="B37" s="3"/>
      <c r="C37" s="3"/>
      <c r="D37" s="3"/>
      <c r="E37" s="3"/>
      <c r="F37" s="3"/>
      <c r="G37" s="3"/>
      <c r="H37" s="3"/>
      <c r="I37" s="3"/>
      <c r="J37" s="4"/>
      <c r="K37" s="8">
        <f t="shared" si="0"/>
        <v>0</v>
      </c>
      <c r="L37" s="3"/>
      <c r="M37" s="3"/>
      <c r="N37" s="64">
        <f>+IF(M37=Hoja2!$B$16,K37*(1+IFERROR(VLOOKUP(L37,Hoja2!$B$5:$E$9,2,FALSE),0))^IFERROR(VLOOKUP(L37,Hoja2!$B$5:$E$9,4,FALSE),1),0)</f>
        <v>0</v>
      </c>
      <c r="O37" s="64">
        <f>+IF(M37=Hoja2!$B$17,K37*(1+IFERROR(VLOOKUP(L37,Hoja2!$B$5:$E$9,2,FALSE),0))^IFERROR(VLOOKUP(L37,Hoja2!$B$5:$E$9,4,FALSE),1),0)</f>
        <v>0</v>
      </c>
      <c r="P37" s="64">
        <f>+IF(M37=Hoja2!$B$19,K37*(1+IFERROR(VLOOKUP(L37,Hoja2!$B$5:$E$9,2,FALSE),0))^IFERROR(VLOOKUP(L37,Hoja2!$B$5:$E$9,4,FALSE),1),0)</f>
        <v>0</v>
      </c>
      <c r="Q37" s="64">
        <f>+IF(M37=Hoja2!$B$18,K37*(1+IFERROR(VLOOKUP(L37,Hoja2!$B$5:$E$9,2,FALSE),0))^IFERROR(VLOOKUP(L37,Hoja2!$B$5:$E$9,4,FALSE),1),0)</f>
        <v>0</v>
      </c>
      <c r="R37" s="65">
        <f t="shared" si="1"/>
        <v>0</v>
      </c>
    </row>
    <row r="38" spans="2:18" x14ac:dyDescent="0.35">
      <c r="B38" s="3"/>
      <c r="C38" s="3"/>
      <c r="D38" s="3"/>
      <c r="E38" s="3"/>
      <c r="F38" s="3"/>
      <c r="G38" s="3"/>
      <c r="H38" s="3"/>
      <c r="I38" s="3"/>
      <c r="J38" s="4"/>
      <c r="K38" s="8">
        <f t="shared" si="0"/>
        <v>0</v>
      </c>
      <c r="L38" s="3"/>
      <c r="M38" s="3"/>
      <c r="N38" s="64">
        <f>+IF(M38=Hoja2!$B$16,K38*(1+IFERROR(VLOOKUP(L38,Hoja2!$B$5:$E$9,2,FALSE),0))^IFERROR(VLOOKUP(L38,Hoja2!$B$5:$E$9,4,FALSE),1),0)</f>
        <v>0</v>
      </c>
      <c r="O38" s="64">
        <f>+IF(M38=Hoja2!$B$17,K38*(1+IFERROR(VLOOKUP(L38,Hoja2!$B$5:$E$9,2,FALSE),0))^IFERROR(VLOOKUP(L38,Hoja2!$B$5:$E$9,4,FALSE),1),0)</f>
        <v>0</v>
      </c>
      <c r="P38" s="64">
        <f>+IF(M38=Hoja2!$B$19,K38*(1+IFERROR(VLOOKUP(L38,Hoja2!$B$5:$E$9,2,FALSE),0))^IFERROR(VLOOKUP(L38,Hoja2!$B$5:$E$9,4,FALSE),1),0)</f>
        <v>0</v>
      </c>
      <c r="Q38" s="64">
        <f>+IF(M38=Hoja2!$B$18,K38*(1+IFERROR(VLOOKUP(L38,Hoja2!$B$5:$E$9,2,FALSE),0))^IFERROR(VLOOKUP(L38,Hoja2!$B$5:$E$9,4,FALSE),1),0)</f>
        <v>0</v>
      </c>
      <c r="R38" s="65">
        <f t="shared" si="1"/>
        <v>0</v>
      </c>
    </row>
    <row r="39" spans="2:18" x14ac:dyDescent="0.35">
      <c r="N39" s="66">
        <f>+SUM(N9:N38)</f>
        <v>0</v>
      </c>
      <c r="O39" s="66">
        <f>+SUM(O9:O38)</f>
        <v>0</v>
      </c>
      <c r="P39" s="66">
        <f>+SUM(P9:P38)</f>
        <v>0</v>
      </c>
      <c r="Q39" s="66">
        <f>+SUM(Q9:Q38)</f>
        <v>0</v>
      </c>
      <c r="R39" s="66">
        <f>+SUM(R9:R38)</f>
        <v>0</v>
      </c>
    </row>
  </sheetData>
  <sheetProtection algorithmName="SHA-512" hashValue="+XezE8GuEU9P2PauyThpdDT8O2yut3ObpqfjTLvioyLRHZly0vleUwyLjXPPk7p5z4sN4FFwUUndLxdOrcm0KQ==" saltValue="hbcmaUslT4m8xPHBEu6KXg==" spinCount="100000" sheet="1" objects="1" scenarios="1"/>
  <mergeCells count="2">
    <mergeCell ref="C5:S5"/>
    <mergeCell ref="D3:S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0000000}">
          <x14:formula1>
            <xm:f>Hoja2!$B$5:$B$9</xm:f>
          </x14:formula1>
          <xm:sqref>L9:L38</xm:sqref>
        </x14:dataValidation>
        <x14:dataValidation type="list" allowBlank="1" showInputMessage="1" showErrorMessage="1" xr:uid="{00000000-0002-0000-0B00-000001000000}">
          <x14:formula1>
            <xm:f>Hoja2!$B$106:$B$113</xm:f>
          </x14:formula1>
          <xm:sqref>C9:C38</xm:sqref>
        </x14:dataValidation>
        <x14:dataValidation type="list" allowBlank="1" showInputMessage="1" showErrorMessage="1" xr:uid="{00000000-0002-0000-0B00-000002000000}">
          <x14:formula1>
            <xm:f>Hoja2!$B$16:$B$19</xm:f>
          </x14:formula1>
          <xm:sqref>M9:M38</xm:sqref>
        </x14:dataValidation>
        <x14:dataValidation type="list" allowBlank="1" showInputMessage="1" showErrorMessage="1" xr:uid="{00000000-0002-0000-0B00-000003000000}">
          <x14:formula1>
            <xm:f>'Ficha Resumen'!$D$8:$D$16</xm:f>
          </x14:formula1>
          <xm:sqref>B9:B38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B3: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81640625" customWidth="1"/>
    <col min="2" max="2" width="23.7265625" customWidth="1"/>
    <col min="3" max="3" width="28.7265625" customWidth="1"/>
    <col min="4" max="4" width="30.81640625" customWidth="1"/>
    <col min="5" max="5" width="20.26953125" hidden="1" customWidth="1"/>
    <col min="6" max="6" width="15" hidden="1" customWidth="1"/>
    <col min="7" max="7" width="24.5429687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6" customWidth="1"/>
    <col min="17" max="17" width="22.453125" customWidth="1"/>
    <col min="18" max="18" width="22.1796875" customWidth="1"/>
  </cols>
  <sheetData>
    <row r="3" spans="2:19" ht="24" customHeight="1" x14ac:dyDescent="0.35">
      <c r="C3" s="11" t="s">
        <v>15</v>
      </c>
      <c r="D3" s="11"/>
      <c r="E3" s="237">
        <f>+'Ficha Resumen'!D18:P18</f>
        <v>0</v>
      </c>
      <c r="F3" s="237"/>
      <c r="G3" s="237"/>
      <c r="H3" s="237"/>
      <c r="I3" s="237"/>
      <c r="J3" s="237"/>
      <c r="K3" s="237"/>
      <c r="L3" s="237"/>
      <c r="M3" s="237"/>
      <c r="N3" s="237"/>
      <c r="O3" s="237"/>
      <c r="P3" s="237"/>
      <c r="Q3" s="237"/>
      <c r="R3" s="237"/>
      <c r="S3" s="237"/>
    </row>
    <row r="5" spans="2:19" ht="21" x14ac:dyDescent="0.5">
      <c r="C5" s="210" t="s">
        <v>64</v>
      </c>
      <c r="D5" s="210"/>
      <c r="E5" s="211"/>
      <c r="F5" s="211"/>
      <c r="G5" s="211"/>
      <c r="H5" s="211"/>
      <c r="I5" s="211"/>
      <c r="J5" s="211"/>
      <c r="K5" s="211"/>
      <c r="L5" s="211"/>
      <c r="M5" s="211"/>
      <c r="N5" s="211"/>
      <c r="O5" s="211"/>
      <c r="P5" s="211"/>
      <c r="Q5" s="211"/>
      <c r="R5" s="211"/>
      <c r="S5" s="211"/>
    </row>
    <row r="6" spans="2:19" ht="21" x14ac:dyDescent="0.5">
      <c r="C6" s="14" t="s">
        <v>35</v>
      </c>
      <c r="D6" s="14"/>
      <c r="E6" s="41"/>
      <c r="F6" s="41"/>
      <c r="G6" s="41"/>
      <c r="H6" s="41"/>
      <c r="I6" s="41"/>
      <c r="J6" s="41"/>
      <c r="K6" s="41"/>
      <c r="L6" s="41"/>
      <c r="M6" s="41"/>
      <c r="N6" s="41"/>
      <c r="O6" s="41"/>
      <c r="P6" s="41"/>
      <c r="Q6" s="41"/>
      <c r="R6" s="41"/>
      <c r="S6" s="41"/>
    </row>
    <row r="7" spans="2:19" s="67" customFormat="1" ht="12.65" customHeight="1" x14ac:dyDescent="0.5">
      <c r="B7" s="95"/>
      <c r="C7" s="14"/>
      <c r="D7" s="14"/>
      <c r="E7" s="14"/>
      <c r="F7" s="14"/>
      <c r="G7" s="14"/>
      <c r="H7" s="68"/>
      <c r="I7" s="68"/>
      <c r="J7" s="68"/>
      <c r="K7" s="68"/>
      <c r="L7" s="68"/>
      <c r="M7" s="68"/>
      <c r="N7" s="69"/>
      <c r="O7" s="69"/>
      <c r="P7" s="69"/>
      <c r="Q7" s="69"/>
      <c r="R7" s="69"/>
      <c r="S7" s="69"/>
    </row>
    <row r="8" spans="2:19" ht="31" x14ac:dyDescent="0.35">
      <c r="B8" s="16" t="s">
        <v>175</v>
      </c>
      <c r="C8" s="16" t="s">
        <v>81</v>
      </c>
      <c r="D8" s="16" t="s">
        <v>241</v>
      </c>
      <c r="E8" s="16" t="s">
        <v>180</v>
      </c>
      <c r="F8" s="16" t="s">
        <v>176</v>
      </c>
      <c r="G8" s="16" t="s">
        <v>177</v>
      </c>
      <c r="H8" s="16" t="s">
        <v>4</v>
      </c>
      <c r="I8" s="16" t="s">
        <v>8</v>
      </c>
      <c r="J8" s="16" t="s">
        <v>9</v>
      </c>
      <c r="K8" s="16" t="s">
        <v>53</v>
      </c>
      <c r="L8" s="16" t="s">
        <v>17</v>
      </c>
      <c r="M8" s="16" t="s">
        <v>33</v>
      </c>
      <c r="N8" s="32" t="str">
        <f>+'Registros y Certificaciones'!N8</f>
        <v>Financiado Caja</v>
      </c>
      <c r="O8" s="32" t="str">
        <f>+'Registros y Certificaciones'!O8</f>
        <v>Financiado No Caja</v>
      </c>
      <c r="P8" s="32" t="str">
        <f>+'Registros y Certificaciones'!P8</f>
        <v>Contrapartida Especie</v>
      </c>
      <c r="Q8" s="32" t="str">
        <f>+'Registros y Certificaciones'!Q8</f>
        <v>Contrapartida Efectivo</v>
      </c>
      <c r="R8" s="18" t="s">
        <v>6</v>
      </c>
    </row>
    <row r="9" spans="2:19" x14ac:dyDescent="0.35">
      <c r="B9" s="3"/>
      <c r="C9" s="3"/>
      <c r="D9" s="3"/>
      <c r="E9" s="3"/>
      <c r="F9" s="3"/>
      <c r="G9" s="3"/>
      <c r="H9" s="3"/>
      <c r="I9" s="3"/>
      <c r="J9" s="4"/>
      <c r="K9" s="8">
        <f>+J9*I9</f>
        <v>0</v>
      </c>
      <c r="L9" s="3"/>
      <c r="M9" s="3"/>
      <c r="N9" s="64">
        <f>+IF(M9=Hoja2!$B$16,K9*(1+IFERROR(VLOOKUP(L9,Hoja2!$B$5:$E$9,2,FALSE),0))^IFERROR(VLOOKUP(L9,Hoja2!$B$5:$E$9,4,FALSE),1),0)</f>
        <v>0</v>
      </c>
      <c r="O9" s="64">
        <f>+IF(M9=Hoja2!$B$17,K9*(1+IFERROR(VLOOKUP(L9,Hoja2!$B$5:$E$9,2,FALSE),0))^IFERROR(VLOOKUP(L9,Hoja2!$B$5:$E$9,4,FALSE),1),0)</f>
        <v>0</v>
      </c>
      <c r="P9" s="64">
        <f>+IF(M9=Hoja2!$B$19,K9*(1+IFERROR(VLOOKUP(L9,Hoja2!$B$5:$E$9,2,FALSE),0))^IFERROR(VLOOKUP(L9,Hoja2!$B$5:$E$9,4,FALSE),1),0)</f>
        <v>0</v>
      </c>
      <c r="Q9" s="64">
        <f>+IF(M9=Hoja2!$B$18,K9*(1+IFERROR(VLOOKUP(L9,Hoja2!$B$5:$E$9,2,FALSE),0))^IFERROR(VLOOKUP(L9,Hoja2!$B$5:$E$9,4,FALSE),1),0)</f>
        <v>0</v>
      </c>
      <c r="R9" s="65">
        <f>+SUM(N9:Q9)</f>
        <v>0</v>
      </c>
    </row>
    <row r="10" spans="2:19" x14ac:dyDescent="0.35">
      <c r="B10" s="3"/>
      <c r="C10" s="3"/>
      <c r="D10" s="3"/>
      <c r="E10" s="3"/>
      <c r="F10" s="3"/>
      <c r="G10" s="3"/>
      <c r="H10" s="3"/>
      <c r="I10" s="3"/>
      <c r="J10" s="4"/>
      <c r="K10" s="8">
        <f t="shared" ref="K10:K38" si="0">+J10*I10</f>
        <v>0</v>
      </c>
      <c r="L10" s="3"/>
      <c r="M10" s="3"/>
      <c r="N10" s="64">
        <f>+IF(M10=Hoja2!$B$16,K10*(1+IFERROR(VLOOKUP(L10,Hoja2!$B$5:$E$9,2,FALSE),0))^IFERROR(VLOOKUP(L10,Hoja2!$B$5:$E$9,4,FALSE),1),0)</f>
        <v>0</v>
      </c>
      <c r="O10" s="64">
        <f>+IF(M10=Hoja2!$B$17,K10*(1+IFERROR(VLOOKUP(L10,Hoja2!$B$5:$E$9,2,FALSE),0))^IFERROR(VLOOKUP(L10,Hoja2!$B$5:$E$9,4,FALSE),1),0)</f>
        <v>0</v>
      </c>
      <c r="P10" s="64">
        <f>+IF(M10=Hoja2!$B$19,K10*(1+IFERROR(VLOOKUP(L10,Hoja2!$B$5:$E$9,2,FALSE),0))^IFERROR(VLOOKUP(L10,Hoja2!$B$5:$E$9,4,FALSE),1),0)</f>
        <v>0</v>
      </c>
      <c r="Q10" s="64">
        <f>+IF(M10=Hoja2!$B$18,K10*(1+IFERROR(VLOOKUP(L10,Hoja2!$B$5:$E$9,2,FALSE),0))^IFERROR(VLOOKUP(L10,Hoja2!$B$5:$E$9,4,FALSE),1),0)</f>
        <v>0</v>
      </c>
      <c r="R10" s="65">
        <f t="shared" ref="R10:R38" si="1">+SUM(N10:Q10)</f>
        <v>0</v>
      </c>
    </row>
    <row r="11" spans="2:19" x14ac:dyDescent="0.35">
      <c r="B11" s="3"/>
      <c r="C11" s="3"/>
      <c r="D11" s="3"/>
      <c r="E11" s="3"/>
      <c r="F11" s="3"/>
      <c r="G11" s="3"/>
      <c r="H11" s="3"/>
      <c r="I11" s="3"/>
      <c r="J11" s="4"/>
      <c r="K11" s="8">
        <f t="shared" si="0"/>
        <v>0</v>
      </c>
      <c r="L11" s="3"/>
      <c r="M11" s="3"/>
      <c r="N11" s="64">
        <f>+IF(M11=Hoja2!$B$16,K11*(1+IFERROR(VLOOKUP(L11,Hoja2!$B$5:$E$9,2,FALSE),0))^IFERROR(VLOOKUP(L11,Hoja2!$B$5:$E$9,4,FALSE),1),0)</f>
        <v>0</v>
      </c>
      <c r="O11" s="64">
        <f>+IF(M11=Hoja2!$B$17,K11*(1+IFERROR(VLOOKUP(L11,Hoja2!$B$5:$E$9,2,FALSE),0))^IFERROR(VLOOKUP(L11,Hoja2!$B$5:$E$9,4,FALSE),1),0)</f>
        <v>0</v>
      </c>
      <c r="P11" s="64">
        <f>+IF(M11=Hoja2!$B$19,K11*(1+IFERROR(VLOOKUP(L11,Hoja2!$B$5:$E$9,2,FALSE),0))^IFERROR(VLOOKUP(L11,Hoja2!$B$5:$E$9,4,FALSE),1),0)</f>
        <v>0</v>
      </c>
      <c r="Q11" s="64">
        <f>+IF(M11=Hoja2!$B$18,K11*(1+IFERROR(VLOOKUP(L11,Hoja2!$B$5:$E$9,2,FALSE),0))^IFERROR(VLOOKUP(L11,Hoja2!$B$5:$E$9,4,FALSE),1),0)</f>
        <v>0</v>
      </c>
      <c r="R11" s="65">
        <f t="shared" si="1"/>
        <v>0</v>
      </c>
    </row>
    <row r="12" spans="2:19" x14ac:dyDescent="0.35">
      <c r="B12" s="3"/>
      <c r="C12" s="3"/>
      <c r="D12" s="3"/>
      <c r="E12" s="3"/>
      <c r="F12" s="3"/>
      <c r="G12" s="3"/>
      <c r="H12" s="3"/>
      <c r="I12" s="3"/>
      <c r="J12" s="4"/>
      <c r="K12" s="8">
        <f t="shared" si="0"/>
        <v>0</v>
      </c>
      <c r="L12" s="3"/>
      <c r="M12" s="3"/>
      <c r="N12" s="64">
        <f>+IF(M12=Hoja2!$B$16,K12*(1+IFERROR(VLOOKUP(L12,Hoja2!$B$5:$E$9,2,FALSE),0))^IFERROR(VLOOKUP(L12,Hoja2!$B$5:$E$9,4,FALSE),1),0)</f>
        <v>0</v>
      </c>
      <c r="O12" s="64">
        <f>+IF(M12=Hoja2!$B$17,K12*(1+IFERROR(VLOOKUP(L12,Hoja2!$B$5:$E$9,2,FALSE),0))^IFERROR(VLOOKUP(L12,Hoja2!$B$5:$E$9,4,FALSE),1),0)</f>
        <v>0</v>
      </c>
      <c r="P12" s="64">
        <f>+IF(M12=Hoja2!$B$19,K12*(1+IFERROR(VLOOKUP(L12,Hoja2!$B$5:$E$9,2,FALSE),0))^IFERROR(VLOOKUP(L12,Hoja2!$B$5:$E$9,4,FALSE),1),0)</f>
        <v>0</v>
      </c>
      <c r="Q12" s="64">
        <f>+IF(M12=Hoja2!$B$18,K12*(1+IFERROR(VLOOKUP(L12,Hoja2!$B$5:$E$9,2,FALSE),0))^IFERROR(VLOOKUP(L12,Hoja2!$B$5:$E$9,4,FALSE),1),0)</f>
        <v>0</v>
      </c>
      <c r="R12" s="65">
        <f t="shared" si="1"/>
        <v>0</v>
      </c>
    </row>
    <row r="13" spans="2:19" x14ac:dyDescent="0.35">
      <c r="B13" s="3"/>
      <c r="C13" s="3"/>
      <c r="D13" s="3"/>
      <c r="E13" s="3"/>
      <c r="F13" s="3"/>
      <c r="G13" s="3"/>
      <c r="H13" s="3"/>
      <c r="I13" s="3"/>
      <c r="J13" s="4"/>
      <c r="K13" s="8">
        <f t="shared" si="0"/>
        <v>0</v>
      </c>
      <c r="L13" s="3"/>
      <c r="M13" s="3"/>
      <c r="N13" s="64">
        <f>+IF(M13=Hoja2!$B$16,K13*(1+IFERROR(VLOOKUP(L13,Hoja2!$B$5:$E$9,2,FALSE),0))^IFERROR(VLOOKUP(L13,Hoja2!$B$5:$E$9,4,FALSE),1),0)</f>
        <v>0</v>
      </c>
      <c r="O13" s="64">
        <f>+IF(M13=Hoja2!$B$17,K13*(1+IFERROR(VLOOKUP(L13,Hoja2!$B$5:$E$9,2,FALSE),0))^IFERROR(VLOOKUP(L13,Hoja2!$B$5:$E$9,4,FALSE),1),0)</f>
        <v>0</v>
      </c>
      <c r="P13" s="64">
        <f>+IF(M13=Hoja2!$B$19,K13*(1+IFERROR(VLOOKUP(L13,Hoja2!$B$5:$E$9,2,FALSE),0))^IFERROR(VLOOKUP(L13,Hoja2!$B$5:$E$9,4,FALSE),1),0)</f>
        <v>0</v>
      </c>
      <c r="Q13" s="64">
        <f>+IF(M13=Hoja2!$B$18,K13*(1+IFERROR(VLOOKUP(L13,Hoja2!$B$5:$E$9,2,FALSE),0))^IFERROR(VLOOKUP(L13,Hoja2!$B$5:$E$9,4,FALSE),1),0)</f>
        <v>0</v>
      </c>
      <c r="R13" s="65">
        <f t="shared" si="1"/>
        <v>0</v>
      </c>
    </row>
    <row r="14" spans="2:19" x14ac:dyDescent="0.35">
      <c r="B14" s="3"/>
      <c r="C14" s="3"/>
      <c r="D14" s="3"/>
      <c r="E14" s="3"/>
      <c r="F14" s="3"/>
      <c r="G14" s="3"/>
      <c r="H14" s="3"/>
      <c r="I14" s="3"/>
      <c r="J14" s="4"/>
      <c r="K14" s="8">
        <f t="shared" si="0"/>
        <v>0</v>
      </c>
      <c r="L14" s="3"/>
      <c r="M14" s="3"/>
      <c r="N14" s="64">
        <f>+IF(M14=Hoja2!$B$16,K14*(1+IFERROR(VLOOKUP(L14,Hoja2!$B$5:$E$9,2,FALSE),0))^IFERROR(VLOOKUP(L14,Hoja2!$B$5:$E$9,4,FALSE),1),0)</f>
        <v>0</v>
      </c>
      <c r="O14" s="64">
        <f>+IF(M14=Hoja2!$B$17,K14*(1+IFERROR(VLOOKUP(L14,Hoja2!$B$5:$E$9,2,FALSE),0))^IFERROR(VLOOKUP(L14,Hoja2!$B$5:$E$9,4,FALSE),1),0)</f>
        <v>0</v>
      </c>
      <c r="P14" s="64">
        <f>+IF(M14=Hoja2!$B$19,K14*(1+IFERROR(VLOOKUP(L14,Hoja2!$B$5:$E$9,2,FALSE),0))^IFERROR(VLOOKUP(L14,Hoja2!$B$5:$E$9,4,FALSE),1),0)</f>
        <v>0</v>
      </c>
      <c r="Q14" s="64">
        <f>+IF(M14=Hoja2!$B$18,K14*(1+IFERROR(VLOOKUP(L14,Hoja2!$B$5:$E$9,2,FALSE),0))^IFERROR(VLOOKUP(L14,Hoja2!$B$5:$E$9,4,FALSE),1),0)</f>
        <v>0</v>
      </c>
      <c r="R14" s="65">
        <f t="shared" si="1"/>
        <v>0</v>
      </c>
    </row>
    <row r="15" spans="2:19" x14ac:dyDescent="0.35">
      <c r="B15" s="3"/>
      <c r="C15" s="3"/>
      <c r="D15" s="3"/>
      <c r="E15" s="3"/>
      <c r="F15" s="3"/>
      <c r="G15" s="3"/>
      <c r="H15" s="3"/>
      <c r="I15" s="3"/>
      <c r="J15" s="4"/>
      <c r="K15" s="8">
        <f t="shared" si="0"/>
        <v>0</v>
      </c>
      <c r="L15" s="3"/>
      <c r="M15" s="3"/>
      <c r="N15" s="64">
        <f>+IF(M15=Hoja2!$B$16,K15*(1+IFERROR(VLOOKUP(L15,Hoja2!$B$5:$E$9,2,FALSE),0))^IFERROR(VLOOKUP(L15,Hoja2!$B$5:$E$9,4,FALSE),1),0)</f>
        <v>0</v>
      </c>
      <c r="O15" s="64">
        <f>+IF(M15=Hoja2!$B$17,K15*(1+IFERROR(VLOOKUP(L15,Hoja2!$B$5:$E$9,2,FALSE),0))^IFERROR(VLOOKUP(L15,Hoja2!$B$5:$E$9,4,FALSE),1),0)</f>
        <v>0</v>
      </c>
      <c r="P15" s="64">
        <f>+IF(M15=Hoja2!$B$19,K15*(1+IFERROR(VLOOKUP(L15,Hoja2!$B$5:$E$9,2,FALSE),0))^IFERROR(VLOOKUP(L15,Hoja2!$B$5:$E$9,4,FALSE),1),0)</f>
        <v>0</v>
      </c>
      <c r="Q15" s="64">
        <f>+IF(M15=Hoja2!$B$18,K15*(1+IFERROR(VLOOKUP(L15,Hoja2!$B$5:$E$9,2,FALSE),0))^IFERROR(VLOOKUP(L15,Hoja2!$B$5:$E$9,4,FALSE),1),0)</f>
        <v>0</v>
      </c>
      <c r="R15" s="65">
        <f t="shared" si="1"/>
        <v>0</v>
      </c>
    </row>
    <row r="16" spans="2:19" x14ac:dyDescent="0.35">
      <c r="B16" s="3"/>
      <c r="C16" s="3"/>
      <c r="D16" s="3"/>
      <c r="E16" s="3"/>
      <c r="F16" s="3"/>
      <c r="G16" s="3"/>
      <c r="H16" s="3"/>
      <c r="I16" s="3"/>
      <c r="J16" s="4"/>
      <c r="K16" s="8">
        <f t="shared" si="0"/>
        <v>0</v>
      </c>
      <c r="L16" s="3"/>
      <c r="M16" s="3"/>
      <c r="N16" s="64">
        <f>+IF(M16=Hoja2!$B$16,K16*(1+IFERROR(VLOOKUP(L16,Hoja2!$B$5:$E$9,2,FALSE),0))^IFERROR(VLOOKUP(L16,Hoja2!$B$5:$E$9,4,FALSE),1),0)</f>
        <v>0</v>
      </c>
      <c r="O16" s="64">
        <f>+IF(M16=Hoja2!$B$17,K16*(1+IFERROR(VLOOKUP(L16,Hoja2!$B$5:$E$9,2,FALSE),0))^IFERROR(VLOOKUP(L16,Hoja2!$B$5:$E$9,4,FALSE),1),0)</f>
        <v>0</v>
      </c>
      <c r="P16" s="64">
        <f>+IF(M16=Hoja2!$B$19,K16*(1+IFERROR(VLOOKUP(L16,Hoja2!$B$5:$E$9,2,FALSE),0))^IFERROR(VLOOKUP(L16,Hoja2!$B$5:$E$9,4,FALSE),1),0)</f>
        <v>0</v>
      </c>
      <c r="Q16" s="64">
        <f>+IF(M16=Hoja2!$B$18,K16*(1+IFERROR(VLOOKUP(L16,Hoja2!$B$5:$E$9,2,FALSE),0))^IFERROR(VLOOKUP(L16,Hoja2!$B$5:$E$9,4,FALSE),1),0)</f>
        <v>0</v>
      </c>
      <c r="R16" s="65">
        <f t="shared" si="1"/>
        <v>0</v>
      </c>
    </row>
    <row r="17" spans="2:18" x14ac:dyDescent="0.35">
      <c r="B17" s="3"/>
      <c r="C17" s="3"/>
      <c r="D17" s="3"/>
      <c r="E17" s="3"/>
      <c r="F17" s="3"/>
      <c r="G17" s="3"/>
      <c r="H17" s="3"/>
      <c r="I17" s="3"/>
      <c r="J17" s="4"/>
      <c r="K17" s="8">
        <f t="shared" si="0"/>
        <v>0</v>
      </c>
      <c r="L17" s="3"/>
      <c r="M17" s="3"/>
      <c r="N17" s="64">
        <f>+IF(M17=Hoja2!$B$16,K17*(1+IFERROR(VLOOKUP(L17,Hoja2!$B$5:$E$9,2,FALSE),0))^IFERROR(VLOOKUP(L17,Hoja2!$B$5:$E$9,4,FALSE),1),0)</f>
        <v>0</v>
      </c>
      <c r="O17" s="64">
        <f>+IF(M17=Hoja2!$B$17,K17*(1+IFERROR(VLOOKUP(L17,Hoja2!$B$5:$E$9,2,FALSE),0))^IFERROR(VLOOKUP(L17,Hoja2!$B$5:$E$9,4,FALSE),1),0)</f>
        <v>0</v>
      </c>
      <c r="P17" s="64">
        <f>+IF(M17=Hoja2!$B$19,K17*(1+IFERROR(VLOOKUP(L17,Hoja2!$B$5:$E$9,2,FALSE),0))^IFERROR(VLOOKUP(L17,Hoja2!$B$5:$E$9,4,FALSE),1),0)</f>
        <v>0</v>
      </c>
      <c r="Q17" s="64">
        <f>+IF(M17=Hoja2!$B$18,K17*(1+IFERROR(VLOOKUP(L17,Hoja2!$B$5:$E$9,2,FALSE),0))^IFERROR(VLOOKUP(L17,Hoja2!$B$5:$E$9,4,FALSE),1),0)</f>
        <v>0</v>
      </c>
      <c r="R17" s="65">
        <f t="shared" si="1"/>
        <v>0</v>
      </c>
    </row>
    <row r="18" spans="2:18" x14ac:dyDescent="0.35">
      <c r="B18" s="3"/>
      <c r="C18" s="3"/>
      <c r="D18" s="3"/>
      <c r="E18" s="3"/>
      <c r="F18" s="3"/>
      <c r="G18" s="3"/>
      <c r="H18" s="3"/>
      <c r="I18" s="3"/>
      <c r="J18" s="4"/>
      <c r="K18" s="8">
        <f t="shared" si="0"/>
        <v>0</v>
      </c>
      <c r="L18" s="3"/>
      <c r="M18" s="3"/>
      <c r="N18" s="64">
        <f>+IF(M18=Hoja2!$B$16,K18*(1+IFERROR(VLOOKUP(L18,Hoja2!$B$5:$E$9,2,FALSE),0))^IFERROR(VLOOKUP(L18,Hoja2!$B$5:$E$9,4,FALSE),1),0)</f>
        <v>0</v>
      </c>
      <c r="O18" s="64">
        <f>+IF(M18=Hoja2!$B$17,K18*(1+IFERROR(VLOOKUP(L18,Hoja2!$B$5:$E$9,2,FALSE),0))^IFERROR(VLOOKUP(L18,Hoja2!$B$5:$E$9,4,FALSE),1),0)</f>
        <v>0</v>
      </c>
      <c r="P18" s="64">
        <f>+IF(M18=Hoja2!$B$19,K18*(1+IFERROR(VLOOKUP(L18,Hoja2!$B$5:$E$9,2,FALSE),0))^IFERROR(VLOOKUP(L18,Hoja2!$B$5:$E$9,4,FALSE),1),0)</f>
        <v>0</v>
      </c>
      <c r="Q18" s="64">
        <f>+IF(M18=Hoja2!$B$18,K18*(1+IFERROR(VLOOKUP(L18,Hoja2!$B$5:$E$9,2,FALSE),0))^IFERROR(VLOOKUP(L18,Hoja2!$B$5:$E$9,4,FALSE),1),0)</f>
        <v>0</v>
      </c>
      <c r="R18" s="65">
        <f t="shared" si="1"/>
        <v>0</v>
      </c>
    </row>
    <row r="19" spans="2:18" x14ac:dyDescent="0.35">
      <c r="B19" s="3"/>
      <c r="C19" s="3"/>
      <c r="D19" s="3"/>
      <c r="E19" s="3"/>
      <c r="F19" s="3"/>
      <c r="G19" s="3"/>
      <c r="H19" s="3"/>
      <c r="I19" s="3"/>
      <c r="J19" s="4"/>
      <c r="K19" s="8">
        <f t="shared" si="0"/>
        <v>0</v>
      </c>
      <c r="L19" s="3"/>
      <c r="M19" s="3"/>
      <c r="N19" s="64">
        <f>+IF(M19=Hoja2!$B$16,K19*(1+IFERROR(VLOOKUP(L19,Hoja2!$B$5:$E$9,2,FALSE),0))^IFERROR(VLOOKUP(L19,Hoja2!$B$5:$E$9,4,FALSE),1),0)</f>
        <v>0</v>
      </c>
      <c r="O19" s="64">
        <f>+IF(M19=Hoja2!$B$17,K19*(1+IFERROR(VLOOKUP(L19,Hoja2!$B$5:$E$9,2,FALSE),0))^IFERROR(VLOOKUP(L19,Hoja2!$B$5:$E$9,4,FALSE),1),0)</f>
        <v>0</v>
      </c>
      <c r="P19" s="64">
        <f>+IF(M19=Hoja2!$B$19,K19*(1+IFERROR(VLOOKUP(L19,Hoja2!$B$5:$E$9,2,FALSE),0))^IFERROR(VLOOKUP(L19,Hoja2!$B$5:$E$9,4,FALSE),1),0)</f>
        <v>0</v>
      </c>
      <c r="Q19" s="64">
        <f>+IF(M19=Hoja2!$B$18,K19*(1+IFERROR(VLOOKUP(L19,Hoja2!$B$5:$E$9,2,FALSE),0))^IFERROR(VLOOKUP(L19,Hoja2!$B$5:$E$9,4,FALSE),1),0)</f>
        <v>0</v>
      </c>
      <c r="R19" s="65">
        <f t="shared" si="1"/>
        <v>0</v>
      </c>
    </row>
    <row r="20" spans="2:18" x14ac:dyDescent="0.35">
      <c r="B20" s="3"/>
      <c r="C20" s="3"/>
      <c r="D20" s="3"/>
      <c r="E20" s="3"/>
      <c r="F20" s="3"/>
      <c r="G20" s="3"/>
      <c r="H20" s="3"/>
      <c r="I20" s="3"/>
      <c r="J20" s="4"/>
      <c r="K20" s="8">
        <f t="shared" si="0"/>
        <v>0</v>
      </c>
      <c r="L20" s="3"/>
      <c r="M20" s="3"/>
      <c r="N20" s="64">
        <f>+IF(M20=Hoja2!$B$16,K20*(1+IFERROR(VLOOKUP(L20,Hoja2!$B$5:$E$9,2,FALSE),0))^IFERROR(VLOOKUP(L20,Hoja2!$B$5:$E$9,4,FALSE),1),0)</f>
        <v>0</v>
      </c>
      <c r="O20" s="64">
        <f>+IF(M20=Hoja2!$B$17,K20*(1+IFERROR(VLOOKUP(L20,Hoja2!$B$5:$E$9,2,FALSE),0))^IFERROR(VLOOKUP(L20,Hoja2!$B$5:$E$9,4,FALSE),1),0)</f>
        <v>0</v>
      </c>
      <c r="P20" s="64">
        <f>+IF(M20=Hoja2!$B$19,K20*(1+IFERROR(VLOOKUP(L20,Hoja2!$B$5:$E$9,2,FALSE),0))^IFERROR(VLOOKUP(L20,Hoja2!$B$5:$E$9,4,FALSE),1),0)</f>
        <v>0</v>
      </c>
      <c r="Q20" s="64">
        <f>+IF(M20=Hoja2!$B$18,K20*(1+IFERROR(VLOOKUP(L20,Hoja2!$B$5:$E$9,2,FALSE),0))^IFERROR(VLOOKUP(L20,Hoja2!$B$5:$E$9,4,FALSE),1),0)</f>
        <v>0</v>
      </c>
      <c r="R20" s="65">
        <f t="shared" si="1"/>
        <v>0</v>
      </c>
    </row>
    <row r="21" spans="2:18" x14ac:dyDescent="0.35">
      <c r="B21" s="3"/>
      <c r="C21" s="3"/>
      <c r="D21" s="3"/>
      <c r="E21" s="3"/>
      <c r="F21" s="3"/>
      <c r="G21" s="3"/>
      <c r="H21" s="3"/>
      <c r="I21" s="3"/>
      <c r="J21" s="4"/>
      <c r="K21" s="8">
        <f t="shared" si="0"/>
        <v>0</v>
      </c>
      <c r="L21" s="3"/>
      <c r="M21" s="3"/>
      <c r="N21" s="64">
        <f>+IF(M21=Hoja2!$B$16,K21*(1+IFERROR(VLOOKUP(L21,Hoja2!$B$5:$E$9,2,FALSE),0))^IFERROR(VLOOKUP(L21,Hoja2!$B$5:$E$9,4,FALSE),1),0)</f>
        <v>0</v>
      </c>
      <c r="O21" s="64">
        <f>+IF(M21=Hoja2!$B$17,K21*(1+IFERROR(VLOOKUP(L21,Hoja2!$B$5:$E$9,2,FALSE),0))^IFERROR(VLOOKUP(L21,Hoja2!$B$5:$E$9,4,FALSE),1),0)</f>
        <v>0</v>
      </c>
      <c r="P21" s="64">
        <f>+IF(M21=Hoja2!$B$19,K21*(1+IFERROR(VLOOKUP(L21,Hoja2!$B$5:$E$9,2,FALSE),0))^IFERROR(VLOOKUP(L21,Hoja2!$B$5:$E$9,4,FALSE),1),0)</f>
        <v>0</v>
      </c>
      <c r="Q21" s="64">
        <f>+IF(M21=Hoja2!$B$18,K21*(1+IFERROR(VLOOKUP(L21,Hoja2!$B$5:$E$9,2,FALSE),0))^IFERROR(VLOOKUP(L21,Hoja2!$B$5:$E$9,4,FALSE),1),0)</f>
        <v>0</v>
      </c>
      <c r="R21" s="65">
        <f t="shared" si="1"/>
        <v>0</v>
      </c>
    </row>
    <row r="22" spans="2:18" x14ac:dyDescent="0.35">
      <c r="B22" s="3"/>
      <c r="C22" s="3"/>
      <c r="D22" s="3"/>
      <c r="E22" s="3"/>
      <c r="F22" s="3"/>
      <c r="G22" s="3"/>
      <c r="H22" s="3"/>
      <c r="I22" s="3"/>
      <c r="J22" s="4"/>
      <c r="K22" s="8">
        <f t="shared" si="0"/>
        <v>0</v>
      </c>
      <c r="L22" s="3"/>
      <c r="M22" s="3"/>
      <c r="N22" s="64">
        <f>+IF(M22=Hoja2!$B$16,K22*(1+IFERROR(VLOOKUP(L22,Hoja2!$B$5:$E$9,2,FALSE),0))^IFERROR(VLOOKUP(L22,Hoja2!$B$5:$E$9,4,FALSE),1),0)</f>
        <v>0</v>
      </c>
      <c r="O22" s="64">
        <f>+IF(M22=Hoja2!$B$17,K22*(1+IFERROR(VLOOKUP(L22,Hoja2!$B$5:$E$9,2,FALSE),0))^IFERROR(VLOOKUP(L22,Hoja2!$B$5:$E$9,4,FALSE),1),0)</f>
        <v>0</v>
      </c>
      <c r="P22" s="64">
        <f>+IF(M22=Hoja2!$B$19,K22*(1+IFERROR(VLOOKUP(L22,Hoja2!$B$5:$E$9,2,FALSE),0))^IFERROR(VLOOKUP(L22,Hoja2!$B$5:$E$9,4,FALSE),1),0)</f>
        <v>0</v>
      </c>
      <c r="Q22" s="64">
        <f>+IF(M22=Hoja2!$B$18,K22*(1+IFERROR(VLOOKUP(L22,Hoja2!$B$5:$E$9,2,FALSE),0))^IFERROR(VLOOKUP(L22,Hoja2!$B$5:$E$9,4,FALSE),1),0)</f>
        <v>0</v>
      </c>
      <c r="R22" s="65">
        <f t="shared" si="1"/>
        <v>0</v>
      </c>
    </row>
    <row r="23" spans="2:18" x14ac:dyDescent="0.35">
      <c r="B23" s="3"/>
      <c r="C23" s="3"/>
      <c r="D23" s="3"/>
      <c r="E23" s="3"/>
      <c r="F23" s="3"/>
      <c r="G23" s="3"/>
      <c r="H23" s="3"/>
      <c r="I23" s="3"/>
      <c r="J23" s="4"/>
      <c r="K23" s="8">
        <f t="shared" si="0"/>
        <v>0</v>
      </c>
      <c r="L23" s="3"/>
      <c r="M23" s="3"/>
      <c r="N23" s="64">
        <f>+IF(M23=Hoja2!$B$16,K23*(1+IFERROR(VLOOKUP(L23,Hoja2!$B$5:$E$9,2,FALSE),0))^IFERROR(VLOOKUP(L23,Hoja2!$B$5:$E$9,4,FALSE),1),0)</f>
        <v>0</v>
      </c>
      <c r="O23" s="64">
        <f>+IF(M23=Hoja2!$B$17,K23*(1+IFERROR(VLOOKUP(L23,Hoja2!$B$5:$E$9,2,FALSE),0))^IFERROR(VLOOKUP(L23,Hoja2!$B$5:$E$9,4,FALSE),1),0)</f>
        <v>0</v>
      </c>
      <c r="P23" s="64">
        <f>+IF(M23=Hoja2!$B$19,K23*(1+IFERROR(VLOOKUP(L23,Hoja2!$B$5:$E$9,2,FALSE),0))^IFERROR(VLOOKUP(L23,Hoja2!$B$5:$E$9,4,FALSE),1),0)</f>
        <v>0</v>
      </c>
      <c r="Q23" s="64">
        <f>+IF(M23=Hoja2!$B$18,K23*(1+IFERROR(VLOOKUP(L23,Hoja2!$B$5:$E$9,2,FALSE),0))^IFERROR(VLOOKUP(L23,Hoja2!$B$5:$E$9,4,FALSE),1),0)</f>
        <v>0</v>
      </c>
      <c r="R23" s="65">
        <f t="shared" si="1"/>
        <v>0</v>
      </c>
    </row>
    <row r="24" spans="2:18" x14ac:dyDescent="0.35">
      <c r="B24" s="3"/>
      <c r="C24" s="3"/>
      <c r="D24" s="3"/>
      <c r="E24" s="3"/>
      <c r="F24" s="3"/>
      <c r="G24" s="3"/>
      <c r="H24" s="3"/>
      <c r="I24" s="3"/>
      <c r="J24" s="4"/>
      <c r="K24" s="8">
        <f t="shared" si="0"/>
        <v>0</v>
      </c>
      <c r="L24" s="3"/>
      <c r="M24" s="3"/>
      <c r="N24" s="64">
        <f>+IF(M24=Hoja2!$B$16,K24*(1+IFERROR(VLOOKUP(L24,Hoja2!$B$5:$E$9,2,FALSE),0))^IFERROR(VLOOKUP(L24,Hoja2!$B$5:$E$9,4,FALSE),1),0)</f>
        <v>0</v>
      </c>
      <c r="O24" s="64">
        <f>+IF(M24=Hoja2!$B$17,K24*(1+IFERROR(VLOOKUP(L24,Hoja2!$B$5:$E$9,2,FALSE),0))^IFERROR(VLOOKUP(L24,Hoja2!$B$5:$E$9,4,FALSE),1),0)</f>
        <v>0</v>
      </c>
      <c r="P24" s="64">
        <f>+IF(M24=Hoja2!$B$19,K24*(1+IFERROR(VLOOKUP(L24,Hoja2!$B$5:$E$9,2,FALSE),0))^IFERROR(VLOOKUP(L24,Hoja2!$B$5:$E$9,4,FALSE),1),0)</f>
        <v>0</v>
      </c>
      <c r="Q24" s="64">
        <f>+IF(M24=Hoja2!$B$18,K24*(1+IFERROR(VLOOKUP(L24,Hoja2!$B$5:$E$9,2,FALSE),0))^IFERROR(VLOOKUP(L24,Hoja2!$B$5:$E$9,4,FALSE),1),0)</f>
        <v>0</v>
      </c>
      <c r="R24" s="65">
        <f t="shared" si="1"/>
        <v>0</v>
      </c>
    </row>
    <row r="25" spans="2:18" x14ac:dyDescent="0.35">
      <c r="B25" s="3"/>
      <c r="C25" s="3"/>
      <c r="D25" s="3"/>
      <c r="E25" s="3"/>
      <c r="F25" s="3"/>
      <c r="G25" s="3"/>
      <c r="H25" s="3"/>
      <c r="I25" s="3"/>
      <c r="J25" s="4"/>
      <c r="K25" s="8">
        <f t="shared" si="0"/>
        <v>0</v>
      </c>
      <c r="L25" s="3"/>
      <c r="M25" s="3"/>
      <c r="N25" s="64">
        <f>+IF(M25=Hoja2!$B$16,K25*(1+IFERROR(VLOOKUP(L25,Hoja2!$B$5:$E$9,2,FALSE),0))^IFERROR(VLOOKUP(L25,Hoja2!$B$5:$E$9,4,FALSE),1),0)</f>
        <v>0</v>
      </c>
      <c r="O25" s="64">
        <f>+IF(M25=Hoja2!$B$17,K25*(1+IFERROR(VLOOKUP(L25,Hoja2!$B$5:$E$9,2,FALSE),0))^IFERROR(VLOOKUP(L25,Hoja2!$B$5:$E$9,4,FALSE),1),0)</f>
        <v>0</v>
      </c>
      <c r="P25" s="64">
        <f>+IF(M25=Hoja2!$B$19,K25*(1+IFERROR(VLOOKUP(L25,Hoja2!$B$5:$E$9,2,FALSE),0))^IFERROR(VLOOKUP(L25,Hoja2!$B$5:$E$9,4,FALSE),1),0)</f>
        <v>0</v>
      </c>
      <c r="Q25" s="64">
        <f>+IF(M25=Hoja2!$B$18,K25*(1+IFERROR(VLOOKUP(L25,Hoja2!$B$5:$E$9,2,FALSE),0))^IFERROR(VLOOKUP(L25,Hoja2!$B$5:$E$9,4,FALSE),1),0)</f>
        <v>0</v>
      </c>
      <c r="R25" s="65">
        <f t="shared" si="1"/>
        <v>0</v>
      </c>
    </row>
    <row r="26" spans="2:18" x14ac:dyDescent="0.35">
      <c r="B26" s="3"/>
      <c r="C26" s="3"/>
      <c r="D26" s="3"/>
      <c r="E26" s="3"/>
      <c r="F26" s="3"/>
      <c r="G26" s="3"/>
      <c r="H26" s="3"/>
      <c r="I26" s="3"/>
      <c r="J26" s="4"/>
      <c r="K26" s="8">
        <f t="shared" si="0"/>
        <v>0</v>
      </c>
      <c r="L26" s="3"/>
      <c r="M26" s="3"/>
      <c r="N26" s="64">
        <f>+IF(M26=Hoja2!$B$16,K26*(1+IFERROR(VLOOKUP(L26,Hoja2!$B$5:$E$9,2,FALSE),0))^IFERROR(VLOOKUP(L26,Hoja2!$B$5:$E$9,4,FALSE),1),0)</f>
        <v>0</v>
      </c>
      <c r="O26" s="64">
        <f>+IF(M26=Hoja2!$B$17,K26*(1+IFERROR(VLOOKUP(L26,Hoja2!$B$5:$E$9,2,FALSE),0))^IFERROR(VLOOKUP(L26,Hoja2!$B$5:$E$9,4,FALSE),1),0)</f>
        <v>0</v>
      </c>
      <c r="P26" s="64">
        <f>+IF(M26=Hoja2!$B$19,K26*(1+IFERROR(VLOOKUP(L26,Hoja2!$B$5:$E$9,2,FALSE),0))^IFERROR(VLOOKUP(L26,Hoja2!$B$5:$E$9,4,FALSE),1),0)</f>
        <v>0</v>
      </c>
      <c r="Q26" s="64">
        <f>+IF(M26=Hoja2!$B$18,K26*(1+IFERROR(VLOOKUP(L26,Hoja2!$B$5:$E$9,2,FALSE),0))^IFERROR(VLOOKUP(L26,Hoja2!$B$5:$E$9,4,FALSE),1),0)</f>
        <v>0</v>
      </c>
      <c r="R26" s="65">
        <f t="shared" si="1"/>
        <v>0</v>
      </c>
    </row>
    <row r="27" spans="2:18" x14ac:dyDescent="0.35">
      <c r="B27" s="3"/>
      <c r="C27" s="3"/>
      <c r="D27" s="3"/>
      <c r="E27" s="3"/>
      <c r="F27" s="3"/>
      <c r="G27" s="3"/>
      <c r="H27" s="3"/>
      <c r="I27" s="3"/>
      <c r="J27" s="4"/>
      <c r="K27" s="8">
        <f t="shared" si="0"/>
        <v>0</v>
      </c>
      <c r="L27" s="3"/>
      <c r="M27" s="3"/>
      <c r="N27" s="64">
        <f>+IF(M27=Hoja2!$B$16,K27*(1+IFERROR(VLOOKUP(L27,Hoja2!$B$5:$E$9,2,FALSE),0))^IFERROR(VLOOKUP(L27,Hoja2!$B$5:$E$9,4,FALSE),1),0)</f>
        <v>0</v>
      </c>
      <c r="O27" s="64">
        <f>+IF(M27=Hoja2!$B$17,K27*(1+IFERROR(VLOOKUP(L27,Hoja2!$B$5:$E$9,2,FALSE),0))^IFERROR(VLOOKUP(L27,Hoja2!$B$5:$E$9,4,FALSE),1),0)</f>
        <v>0</v>
      </c>
      <c r="P27" s="64">
        <f>+IF(M27=Hoja2!$B$19,K27*(1+IFERROR(VLOOKUP(L27,Hoja2!$B$5:$E$9,2,FALSE),0))^IFERROR(VLOOKUP(L27,Hoja2!$B$5:$E$9,4,FALSE),1),0)</f>
        <v>0</v>
      </c>
      <c r="Q27" s="64">
        <f>+IF(M27=Hoja2!$B$18,K27*(1+IFERROR(VLOOKUP(L27,Hoja2!$B$5:$E$9,2,FALSE),0))^IFERROR(VLOOKUP(L27,Hoja2!$B$5:$E$9,4,FALSE),1),0)</f>
        <v>0</v>
      </c>
      <c r="R27" s="65">
        <f t="shared" si="1"/>
        <v>0</v>
      </c>
    </row>
    <row r="28" spans="2:18" x14ac:dyDescent="0.35">
      <c r="B28" s="3"/>
      <c r="C28" s="3"/>
      <c r="D28" s="3"/>
      <c r="E28" s="3"/>
      <c r="F28" s="3"/>
      <c r="G28" s="3"/>
      <c r="H28" s="3"/>
      <c r="I28" s="3"/>
      <c r="J28" s="4"/>
      <c r="K28" s="8">
        <f t="shared" si="0"/>
        <v>0</v>
      </c>
      <c r="L28" s="3"/>
      <c r="M28" s="3"/>
      <c r="N28" s="64">
        <f>+IF(M28=Hoja2!$B$16,K28*(1+IFERROR(VLOOKUP(L28,Hoja2!$B$5:$E$9,2,FALSE),0))^IFERROR(VLOOKUP(L28,Hoja2!$B$5:$E$9,4,FALSE),1),0)</f>
        <v>0</v>
      </c>
      <c r="O28" s="64">
        <f>+IF(M28=Hoja2!$B$17,K28*(1+IFERROR(VLOOKUP(L28,Hoja2!$B$5:$E$9,2,FALSE),0))^IFERROR(VLOOKUP(L28,Hoja2!$B$5:$E$9,4,FALSE),1),0)</f>
        <v>0</v>
      </c>
      <c r="P28" s="64">
        <f>+IF(M28=Hoja2!$B$19,K28*(1+IFERROR(VLOOKUP(L28,Hoja2!$B$5:$E$9,2,FALSE),0))^IFERROR(VLOOKUP(L28,Hoja2!$B$5:$E$9,4,FALSE),1),0)</f>
        <v>0</v>
      </c>
      <c r="Q28" s="64">
        <f>+IF(M28=Hoja2!$B$18,K28*(1+IFERROR(VLOOKUP(L28,Hoja2!$B$5:$E$9,2,FALSE),0))^IFERROR(VLOOKUP(L28,Hoja2!$B$5:$E$9,4,FALSE),1),0)</f>
        <v>0</v>
      </c>
      <c r="R28" s="65">
        <f t="shared" si="1"/>
        <v>0</v>
      </c>
    </row>
    <row r="29" spans="2:18" x14ac:dyDescent="0.35">
      <c r="B29" s="3"/>
      <c r="C29" s="3"/>
      <c r="D29" s="3"/>
      <c r="E29" s="3"/>
      <c r="F29" s="3"/>
      <c r="G29" s="3"/>
      <c r="H29" s="3"/>
      <c r="I29" s="3"/>
      <c r="J29" s="4"/>
      <c r="K29" s="8">
        <f t="shared" si="0"/>
        <v>0</v>
      </c>
      <c r="L29" s="3"/>
      <c r="M29" s="3"/>
      <c r="N29" s="64">
        <f>+IF(M29=Hoja2!$B$16,K29*(1+IFERROR(VLOOKUP(L29,Hoja2!$B$5:$E$9,2,FALSE),0))^IFERROR(VLOOKUP(L29,Hoja2!$B$5:$E$9,4,FALSE),1),0)</f>
        <v>0</v>
      </c>
      <c r="O29" s="64">
        <f>+IF(M29=Hoja2!$B$17,K29*(1+IFERROR(VLOOKUP(L29,Hoja2!$B$5:$E$9,2,FALSE),0))^IFERROR(VLOOKUP(L29,Hoja2!$B$5:$E$9,4,FALSE),1),0)</f>
        <v>0</v>
      </c>
      <c r="P29" s="64">
        <f>+IF(M29=Hoja2!$B$19,K29*(1+IFERROR(VLOOKUP(L29,Hoja2!$B$5:$E$9,2,FALSE),0))^IFERROR(VLOOKUP(L29,Hoja2!$B$5:$E$9,4,FALSE),1),0)</f>
        <v>0</v>
      </c>
      <c r="Q29" s="64">
        <f>+IF(M29=Hoja2!$B$18,K29*(1+IFERROR(VLOOKUP(L29,Hoja2!$B$5:$E$9,2,FALSE),0))^IFERROR(VLOOKUP(L29,Hoja2!$B$5:$E$9,4,FALSE),1),0)</f>
        <v>0</v>
      </c>
      <c r="R29" s="65">
        <f t="shared" si="1"/>
        <v>0</v>
      </c>
    </row>
    <row r="30" spans="2:18" x14ac:dyDescent="0.35">
      <c r="B30" s="3"/>
      <c r="C30" s="3"/>
      <c r="D30" s="3"/>
      <c r="E30" s="3"/>
      <c r="F30" s="3"/>
      <c r="G30" s="3"/>
      <c r="H30" s="3"/>
      <c r="I30" s="3"/>
      <c r="J30" s="4"/>
      <c r="K30" s="8">
        <f t="shared" si="0"/>
        <v>0</v>
      </c>
      <c r="L30" s="3"/>
      <c r="M30" s="3"/>
      <c r="N30" s="64">
        <f>+IF(M30=Hoja2!$B$16,K30*(1+IFERROR(VLOOKUP(L30,Hoja2!$B$5:$E$9,2,FALSE),0))^IFERROR(VLOOKUP(L30,Hoja2!$B$5:$E$9,4,FALSE),1),0)</f>
        <v>0</v>
      </c>
      <c r="O30" s="64">
        <f>+IF(M30=Hoja2!$B$17,K30*(1+IFERROR(VLOOKUP(L30,Hoja2!$B$5:$E$9,2,FALSE),0))^IFERROR(VLOOKUP(L30,Hoja2!$B$5:$E$9,4,FALSE),1),0)</f>
        <v>0</v>
      </c>
      <c r="P30" s="64">
        <f>+IF(M30=Hoja2!$B$19,K30*(1+IFERROR(VLOOKUP(L30,Hoja2!$B$5:$E$9,2,FALSE),0))^IFERROR(VLOOKUP(L30,Hoja2!$B$5:$E$9,4,FALSE),1),0)</f>
        <v>0</v>
      </c>
      <c r="Q30" s="64">
        <f>+IF(M30=Hoja2!$B$18,K30*(1+IFERROR(VLOOKUP(L30,Hoja2!$B$5:$E$9,2,FALSE),0))^IFERROR(VLOOKUP(L30,Hoja2!$B$5:$E$9,4,FALSE),1),0)</f>
        <v>0</v>
      </c>
      <c r="R30" s="65">
        <f t="shared" si="1"/>
        <v>0</v>
      </c>
    </row>
    <row r="31" spans="2:18" x14ac:dyDescent="0.35">
      <c r="B31" s="3"/>
      <c r="C31" s="3"/>
      <c r="D31" s="3"/>
      <c r="E31" s="3"/>
      <c r="F31" s="3"/>
      <c r="G31" s="3"/>
      <c r="H31" s="3"/>
      <c r="I31" s="3"/>
      <c r="J31" s="4"/>
      <c r="K31" s="8">
        <f t="shared" si="0"/>
        <v>0</v>
      </c>
      <c r="L31" s="3"/>
      <c r="M31" s="3"/>
      <c r="N31" s="64">
        <f>+IF(M31=Hoja2!$B$16,K31*(1+IFERROR(VLOOKUP(L31,Hoja2!$B$5:$E$9,2,FALSE),0))^IFERROR(VLOOKUP(L31,Hoja2!$B$5:$E$9,4,FALSE),1),0)</f>
        <v>0</v>
      </c>
      <c r="O31" s="64">
        <f>+IF(M31=Hoja2!$B$17,K31*(1+IFERROR(VLOOKUP(L31,Hoja2!$B$5:$E$9,2,FALSE),0))^IFERROR(VLOOKUP(L31,Hoja2!$B$5:$E$9,4,FALSE),1),0)</f>
        <v>0</v>
      </c>
      <c r="P31" s="64">
        <f>+IF(M31=Hoja2!$B$19,K31*(1+IFERROR(VLOOKUP(L31,Hoja2!$B$5:$E$9,2,FALSE),0))^IFERROR(VLOOKUP(L31,Hoja2!$B$5:$E$9,4,FALSE),1),0)</f>
        <v>0</v>
      </c>
      <c r="Q31" s="64">
        <f>+IF(M31=Hoja2!$B$18,K31*(1+IFERROR(VLOOKUP(L31,Hoja2!$B$5:$E$9,2,FALSE),0))^IFERROR(VLOOKUP(L31,Hoja2!$B$5:$E$9,4,FALSE),1),0)</f>
        <v>0</v>
      </c>
      <c r="R31" s="65">
        <f t="shared" si="1"/>
        <v>0</v>
      </c>
    </row>
    <row r="32" spans="2:18" x14ac:dyDescent="0.35">
      <c r="B32" s="3"/>
      <c r="C32" s="3"/>
      <c r="D32" s="3"/>
      <c r="E32" s="3"/>
      <c r="F32" s="3"/>
      <c r="G32" s="3"/>
      <c r="H32" s="3"/>
      <c r="I32" s="3"/>
      <c r="J32" s="4"/>
      <c r="K32" s="8">
        <f t="shared" si="0"/>
        <v>0</v>
      </c>
      <c r="L32" s="3"/>
      <c r="M32" s="3"/>
      <c r="N32" s="64">
        <f>+IF(M32=Hoja2!$B$16,K32*(1+IFERROR(VLOOKUP(L32,Hoja2!$B$5:$E$9,2,FALSE),0))^IFERROR(VLOOKUP(L32,Hoja2!$B$5:$E$9,4,FALSE),1),0)</f>
        <v>0</v>
      </c>
      <c r="O32" s="64">
        <f>+IF(M32=Hoja2!$B$17,K32*(1+IFERROR(VLOOKUP(L32,Hoja2!$B$5:$E$9,2,FALSE),0))^IFERROR(VLOOKUP(L32,Hoja2!$B$5:$E$9,4,FALSE),1),0)</f>
        <v>0</v>
      </c>
      <c r="P32" s="64">
        <f>+IF(M32=Hoja2!$B$19,K32*(1+IFERROR(VLOOKUP(L32,Hoja2!$B$5:$E$9,2,FALSE),0))^IFERROR(VLOOKUP(L32,Hoja2!$B$5:$E$9,4,FALSE),1),0)</f>
        <v>0</v>
      </c>
      <c r="Q32" s="64">
        <f>+IF(M32=Hoja2!$B$18,K32*(1+IFERROR(VLOOKUP(L32,Hoja2!$B$5:$E$9,2,FALSE),0))^IFERROR(VLOOKUP(L32,Hoja2!$B$5:$E$9,4,FALSE),1),0)</f>
        <v>0</v>
      </c>
      <c r="R32" s="65">
        <f t="shared" si="1"/>
        <v>0</v>
      </c>
    </row>
    <row r="33" spans="2:18" x14ac:dyDescent="0.35">
      <c r="B33" s="3"/>
      <c r="C33" s="3"/>
      <c r="D33" s="3"/>
      <c r="E33" s="3"/>
      <c r="F33" s="3"/>
      <c r="G33" s="3"/>
      <c r="H33" s="3"/>
      <c r="I33" s="3"/>
      <c r="J33" s="4"/>
      <c r="K33" s="8">
        <f t="shared" si="0"/>
        <v>0</v>
      </c>
      <c r="L33" s="3"/>
      <c r="M33" s="3"/>
      <c r="N33" s="64">
        <f>+IF(M33=Hoja2!$B$16,K33*(1+IFERROR(VLOOKUP(L33,Hoja2!$B$5:$E$9,2,FALSE),0))^IFERROR(VLOOKUP(L33,Hoja2!$B$5:$E$9,4,FALSE),1),0)</f>
        <v>0</v>
      </c>
      <c r="O33" s="64">
        <f>+IF(M33=Hoja2!$B$17,K33*(1+IFERROR(VLOOKUP(L33,Hoja2!$B$5:$E$9,2,FALSE),0))^IFERROR(VLOOKUP(L33,Hoja2!$B$5:$E$9,4,FALSE),1),0)</f>
        <v>0</v>
      </c>
      <c r="P33" s="64">
        <f>+IF(M33=Hoja2!$B$19,K33*(1+IFERROR(VLOOKUP(L33,Hoja2!$B$5:$E$9,2,FALSE),0))^IFERROR(VLOOKUP(L33,Hoja2!$B$5:$E$9,4,FALSE),1),0)</f>
        <v>0</v>
      </c>
      <c r="Q33" s="64">
        <f>+IF(M33=Hoja2!$B$18,K33*(1+IFERROR(VLOOKUP(L33,Hoja2!$B$5:$E$9,2,FALSE),0))^IFERROR(VLOOKUP(L33,Hoja2!$B$5:$E$9,4,FALSE),1),0)</f>
        <v>0</v>
      </c>
      <c r="R33" s="65">
        <f t="shared" si="1"/>
        <v>0</v>
      </c>
    </row>
    <row r="34" spans="2:18" x14ac:dyDescent="0.35">
      <c r="B34" s="3"/>
      <c r="C34" s="3"/>
      <c r="D34" s="3"/>
      <c r="E34" s="3"/>
      <c r="F34" s="3"/>
      <c r="G34" s="3"/>
      <c r="H34" s="3"/>
      <c r="I34" s="3"/>
      <c r="J34" s="4"/>
      <c r="K34" s="8">
        <f t="shared" si="0"/>
        <v>0</v>
      </c>
      <c r="L34" s="3"/>
      <c r="M34" s="3"/>
      <c r="N34" s="64">
        <f>+IF(M34=Hoja2!$B$16,K34*(1+IFERROR(VLOOKUP(L34,Hoja2!$B$5:$E$9,2,FALSE),0))^IFERROR(VLOOKUP(L34,Hoja2!$B$5:$E$9,4,FALSE),1),0)</f>
        <v>0</v>
      </c>
      <c r="O34" s="64">
        <f>+IF(M34=Hoja2!$B$17,K34*(1+IFERROR(VLOOKUP(L34,Hoja2!$B$5:$E$9,2,FALSE),0))^IFERROR(VLOOKUP(L34,Hoja2!$B$5:$E$9,4,FALSE),1),0)</f>
        <v>0</v>
      </c>
      <c r="P34" s="64">
        <f>+IF(M34=Hoja2!$B$19,K34*(1+IFERROR(VLOOKUP(L34,Hoja2!$B$5:$E$9,2,FALSE),0))^IFERROR(VLOOKUP(L34,Hoja2!$B$5:$E$9,4,FALSE),1),0)</f>
        <v>0</v>
      </c>
      <c r="Q34" s="64">
        <f>+IF(M34=Hoja2!$B$18,K34*(1+IFERROR(VLOOKUP(L34,Hoja2!$B$5:$E$9,2,FALSE),0))^IFERROR(VLOOKUP(L34,Hoja2!$B$5:$E$9,4,FALSE),1),0)</f>
        <v>0</v>
      </c>
      <c r="R34" s="65">
        <f t="shared" si="1"/>
        <v>0</v>
      </c>
    </row>
    <row r="35" spans="2:18" x14ac:dyDescent="0.35">
      <c r="B35" s="3"/>
      <c r="C35" s="3"/>
      <c r="D35" s="3"/>
      <c r="E35" s="3"/>
      <c r="F35" s="3"/>
      <c r="G35" s="3"/>
      <c r="H35" s="3"/>
      <c r="I35" s="3"/>
      <c r="J35" s="4"/>
      <c r="K35" s="8">
        <f t="shared" si="0"/>
        <v>0</v>
      </c>
      <c r="L35" s="3"/>
      <c r="M35" s="3"/>
      <c r="N35" s="64">
        <f>+IF(M35=Hoja2!$B$16,K35*(1+IFERROR(VLOOKUP(L35,Hoja2!$B$5:$E$9,2,FALSE),0))^IFERROR(VLOOKUP(L35,Hoja2!$B$5:$E$9,4,FALSE),1),0)</f>
        <v>0</v>
      </c>
      <c r="O35" s="64">
        <f>+IF(M35=Hoja2!$B$17,K35*(1+IFERROR(VLOOKUP(L35,Hoja2!$B$5:$E$9,2,FALSE),0))^IFERROR(VLOOKUP(L35,Hoja2!$B$5:$E$9,4,FALSE),1),0)</f>
        <v>0</v>
      </c>
      <c r="P35" s="64">
        <f>+IF(M35=Hoja2!$B$19,K35*(1+IFERROR(VLOOKUP(L35,Hoja2!$B$5:$E$9,2,FALSE),0))^IFERROR(VLOOKUP(L35,Hoja2!$B$5:$E$9,4,FALSE),1),0)</f>
        <v>0</v>
      </c>
      <c r="Q35" s="64">
        <f>+IF(M35=Hoja2!$B$18,K35*(1+IFERROR(VLOOKUP(L35,Hoja2!$B$5:$E$9,2,FALSE),0))^IFERROR(VLOOKUP(L35,Hoja2!$B$5:$E$9,4,FALSE),1),0)</f>
        <v>0</v>
      </c>
      <c r="R35" s="65">
        <f t="shared" si="1"/>
        <v>0</v>
      </c>
    </row>
    <row r="36" spans="2:18" x14ac:dyDescent="0.35">
      <c r="B36" s="3"/>
      <c r="C36" s="3"/>
      <c r="D36" s="3"/>
      <c r="E36" s="3"/>
      <c r="F36" s="3"/>
      <c r="G36" s="3"/>
      <c r="H36" s="3"/>
      <c r="I36" s="3"/>
      <c r="J36" s="4"/>
      <c r="K36" s="8">
        <f t="shared" si="0"/>
        <v>0</v>
      </c>
      <c r="L36" s="3"/>
      <c r="M36" s="3"/>
      <c r="N36" s="64">
        <f>+IF(M36=Hoja2!$B$16,K36*(1+IFERROR(VLOOKUP(L36,Hoja2!$B$5:$E$9,2,FALSE),0))^IFERROR(VLOOKUP(L36,Hoja2!$B$5:$E$9,4,FALSE),1),0)</f>
        <v>0</v>
      </c>
      <c r="O36" s="64">
        <f>+IF(M36=Hoja2!$B$17,K36*(1+IFERROR(VLOOKUP(L36,Hoja2!$B$5:$E$9,2,FALSE),0))^IFERROR(VLOOKUP(L36,Hoja2!$B$5:$E$9,4,FALSE),1),0)</f>
        <v>0</v>
      </c>
      <c r="P36" s="64">
        <f>+IF(M36=Hoja2!$B$19,K36*(1+IFERROR(VLOOKUP(L36,Hoja2!$B$5:$E$9,2,FALSE),0))^IFERROR(VLOOKUP(L36,Hoja2!$B$5:$E$9,4,FALSE),1),0)</f>
        <v>0</v>
      </c>
      <c r="Q36" s="64">
        <f>+IF(M36=Hoja2!$B$18,K36*(1+IFERROR(VLOOKUP(L36,Hoja2!$B$5:$E$9,2,FALSE),0))^IFERROR(VLOOKUP(L36,Hoja2!$B$5:$E$9,4,FALSE),1),0)</f>
        <v>0</v>
      </c>
      <c r="R36" s="65">
        <f t="shared" si="1"/>
        <v>0</v>
      </c>
    </row>
    <row r="37" spans="2:18" x14ac:dyDescent="0.35">
      <c r="B37" s="3"/>
      <c r="C37" s="3"/>
      <c r="D37" s="3"/>
      <c r="E37" s="3"/>
      <c r="F37" s="3"/>
      <c r="G37" s="3"/>
      <c r="H37" s="3"/>
      <c r="I37" s="3"/>
      <c r="J37" s="4"/>
      <c r="K37" s="8">
        <f t="shared" si="0"/>
        <v>0</v>
      </c>
      <c r="L37" s="3"/>
      <c r="M37" s="3"/>
      <c r="N37" s="64">
        <f>+IF(M37=Hoja2!$B$16,K37*(1+IFERROR(VLOOKUP(L37,Hoja2!$B$5:$E$9,2,FALSE),0))^IFERROR(VLOOKUP(L37,Hoja2!$B$5:$E$9,4,FALSE),1),0)</f>
        <v>0</v>
      </c>
      <c r="O37" s="64">
        <f>+IF(M37=Hoja2!$B$17,K37*(1+IFERROR(VLOOKUP(L37,Hoja2!$B$5:$E$9,2,FALSE),0))^IFERROR(VLOOKUP(L37,Hoja2!$B$5:$E$9,4,FALSE),1),0)</f>
        <v>0</v>
      </c>
      <c r="P37" s="64">
        <f>+IF(M37=Hoja2!$B$19,K37*(1+IFERROR(VLOOKUP(L37,Hoja2!$B$5:$E$9,2,FALSE),0))^IFERROR(VLOOKUP(L37,Hoja2!$B$5:$E$9,4,FALSE),1),0)</f>
        <v>0</v>
      </c>
      <c r="Q37" s="64">
        <f>+IF(M37=Hoja2!$B$18,K37*(1+IFERROR(VLOOKUP(L37,Hoja2!$B$5:$E$9,2,FALSE),0))^IFERROR(VLOOKUP(L37,Hoja2!$B$5:$E$9,4,FALSE),1),0)</f>
        <v>0</v>
      </c>
      <c r="R37" s="65">
        <f t="shared" si="1"/>
        <v>0</v>
      </c>
    </row>
    <row r="38" spans="2:18" x14ac:dyDescent="0.35">
      <c r="B38" s="3"/>
      <c r="C38" s="3"/>
      <c r="D38" s="3"/>
      <c r="E38" s="3"/>
      <c r="F38" s="3"/>
      <c r="G38" s="3"/>
      <c r="H38" s="3"/>
      <c r="I38" s="3"/>
      <c r="J38" s="4"/>
      <c r="K38" s="8">
        <f t="shared" si="0"/>
        <v>0</v>
      </c>
      <c r="L38" s="3"/>
      <c r="M38" s="3"/>
      <c r="N38" s="64">
        <f>+IF(M38=Hoja2!$B$16,K38*(1+IFERROR(VLOOKUP(L38,Hoja2!$B$5:$E$9,2,FALSE),0))^IFERROR(VLOOKUP(L38,Hoja2!$B$5:$E$9,4,FALSE),1),0)</f>
        <v>0</v>
      </c>
      <c r="O38" s="64">
        <f>+IF(M38=Hoja2!$B$17,K38*(1+IFERROR(VLOOKUP(L38,Hoja2!$B$5:$E$9,2,FALSE),0))^IFERROR(VLOOKUP(L38,Hoja2!$B$5:$E$9,4,FALSE),1),0)</f>
        <v>0</v>
      </c>
      <c r="P38" s="64">
        <f>+IF(M38=Hoja2!$B$19,K38*(1+IFERROR(VLOOKUP(L38,Hoja2!$B$5:$E$9,2,FALSE),0))^IFERROR(VLOOKUP(L38,Hoja2!$B$5:$E$9,4,FALSE),1),0)</f>
        <v>0</v>
      </c>
      <c r="Q38" s="64">
        <f>+IF(M38=Hoja2!$B$18,K38*(1+IFERROR(VLOOKUP(L38,Hoja2!$B$5:$E$9,2,FALSE),0))^IFERROR(VLOOKUP(L38,Hoja2!$B$5:$E$9,4,FALSE),1),0)</f>
        <v>0</v>
      </c>
      <c r="R38" s="65">
        <f t="shared" si="1"/>
        <v>0</v>
      </c>
    </row>
    <row r="39" spans="2:18" x14ac:dyDescent="0.35">
      <c r="N39" s="66">
        <f>+SUM(N9:N38)</f>
        <v>0</v>
      </c>
      <c r="O39" s="66">
        <f>+SUM(O9:O38)</f>
        <v>0</v>
      </c>
      <c r="P39" s="66">
        <f>+SUM(P9:P38)</f>
        <v>0</v>
      </c>
      <c r="Q39" s="66">
        <f>+SUM(Q9:Q38)</f>
        <v>0</v>
      </c>
      <c r="R39" s="66">
        <f>+SUM(R9:R38)</f>
        <v>0</v>
      </c>
    </row>
  </sheetData>
  <sheetProtection algorithmName="SHA-512" hashValue="HkCLyyuUOEWmqjSDD3Jl9FtZTlvEi8Qlv55Zg3RGvltQEA3V1QyNI6XKoKWc4RUsuwqH7X1RTiKGOCvUqPfTbw==" saltValue="Xo05F1bQn3uV2+SbZqG6Kg==" spinCount="100000" sheet="1" objects="1" scenarios="1"/>
  <mergeCells count="2">
    <mergeCell ref="E3:S3"/>
    <mergeCell ref="C5:S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Hoja2!$B$5:$B$9</xm:f>
          </x14:formula1>
          <xm:sqref>L9:L38</xm:sqref>
        </x14:dataValidation>
        <x14:dataValidation type="list" allowBlank="1" showInputMessage="1" showErrorMessage="1" xr:uid="{00000000-0002-0000-0C00-000001000000}">
          <x14:formula1>
            <xm:f>Hoja2!$B$116:$B$119</xm:f>
          </x14:formula1>
          <xm:sqref>C9:C38</xm:sqref>
        </x14:dataValidation>
        <x14:dataValidation type="list" allowBlank="1" showInputMessage="1" showErrorMessage="1" xr:uid="{00000000-0002-0000-0C00-000002000000}">
          <x14:formula1>
            <xm:f>Hoja2!$B$16:$B$19</xm:f>
          </x14:formula1>
          <xm:sqref>M9:M38</xm:sqref>
        </x14:dataValidation>
        <x14:dataValidation type="list" allowBlank="1" showInputMessage="1" showErrorMessage="1" xr:uid="{00000000-0002-0000-0C00-000003000000}">
          <x14:formula1>
            <xm:f>'Ficha Resumen'!$D$8:$D$16</xm:f>
          </x14:formula1>
          <xm:sqref>B9:B38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3:S37"/>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26953125" customWidth="1"/>
    <col min="2" max="2" width="16.7265625" customWidth="1"/>
    <col min="3" max="4" width="26.54296875" customWidth="1"/>
    <col min="5" max="5" width="25.453125" hidden="1" customWidth="1"/>
    <col min="6" max="6" width="15.26953125" hidden="1" customWidth="1"/>
    <col min="7" max="7" width="25" hidden="1" customWidth="1"/>
    <col min="8" max="8" width="18" hidden="1" customWidth="1"/>
    <col min="9" max="11" width="18" customWidth="1"/>
    <col min="12" max="13" width="19.1796875" customWidth="1"/>
    <col min="14" max="14" width="22.81640625" customWidth="1"/>
    <col min="15" max="15" width="23.453125" customWidth="1"/>
    <col min="16" max="16" width="23.81640625" customWidth="1"/>
  </cols>
  <sheetData>
    <row r="3" spans="2:19" ht="24" customHeight="1" x14ac:dyDescent="0.35">
      <c r="C3" s="11" t="s">
        <v>15</v>
      </c>
      <c r="D3" s="77"/>
      <c r="E3" s="233">
        <f>+'Ficha Resumen'!D18</f>
        <v>0</v>
      </c>
      <c r="F3" s="234"/>
      <c r="G3" s="234"/>
      <c r="H3" s="234"/>
      <c r="I3" s="234"/>
      <c r="J3" s="234"/>
      <c r="K3" s="234"/>
      <c r="L3" s="234"/>
      <c r="M3" s="234"/>
      <c r="N3" s="234"/>
      <c r="O3" s="234"/>
      <c r="P3" s="235"/>
      <c r="Q3" s="42"/>
    </row>
    <row r="5" spans="2:19" ht="21" x14ac:dyDescent="0.5">
      <c r="C5" s="211" t="s">
        <v>65</v>
      </c>
      <c r="D5" s="211"/>
      <c r="E5" s="211"/>
      <c r="F5" s="211"/>
      <c r="G5" s="211"/>
      <c r="H5" s="211"/>
      <c r="I5" s="211"/>
      <c r="J5" s="211"/>
      <c r="K5" s="211"/>
      <c r="L5" s="211"/>
      <c r="M5" s="211"/>
      <c r="N5" s="211"/>
      <c r="O5" s="211"/>
      <c r="P5" s="211"/>
      <c r="Q5" s="42"/>
    </row>
    <row r="6" spans="2:19" ht="21" x14ac:dyDescent="0.5">
      <c r="C6" s="14" t="s">
        <v>35</v>
      </c>
      <c r="D6" s="14"/>
      <c r="E6" s="41"/>
      <c r="F6" s="41"/>
      <c r="G6" s="41"/>
      <c r="H6" s="41"/>
      <c r="I6" s="41"/>
      <c r="J6" s="41"/>
      <c r="K6" s="41"/>
      <c r="L6" s="41"/>
      <c r="M6" s="41"/>
      <c r="N6" s="41"/>
      <c r="O6" s="41"/>
      <c r="P6" s="41"/>
      <c r="Q6" s="41"/>
    </row>
    <row r="7" spans="2:19" s="67" customFormat="1" ht="12.65" customHeight="1" x14ac:dyDescent="0.5">
      <c r="B7" s="95"/>
      <c r="C7" s="14"/>
      <c r="D7" s="14"/>
      <c r="E7" s="14"/>
      <c r="F7" s="14"/>
      <c r="G7" s="14"/>
      <c r="H7" s="68"/>
      <c r="I7" s="68"/>
      <c r="J7" s="68"/>
      <c r="K7" s="68"/>
      <c r="L7" s="68"/>
      <c r="M7" s="68"/>
      <c r="N7" s="68"/>
      <c r="O7" s="69"/>
      <c r="P7" s="69"/>
      <c r="Q7" s="69"/>
      <c r="R7" s="69"/>
      <c r="S7" s="69"/>
    </row>
    <row r="8" spans="2:19" s="42" customFormat="1" ht="31" x14ac:dyDescent="0.35">
      <c r="B8" s="16" t="s">
        <v>175</v>
      </c>
      <c r="C8" s="16" t="s">
        <v>81</v>
      </c>
      <c r="D8" s="16" t="s">
        <v>241</v>
      </c>
      <c r="E8" s="16" t="s">
        <v>180</v>
      </c>
      <c r="F8" s="16" t="s">
        <v>176</v>
      </c>
      <c r="G8" s="16" t="s">
        <v>177</v>
      </c>
      <c r="H8" s="16" t="s">
        <v>4</v>
      </c>
      <c r="I8" s="18" t="s">
        <v>52</v>
      </c>
      <c r="J8" s="16" t="s">
        <v>17</v>
      </c>
      <c r="K8" s="16" t="s">
        <v>33</v>
      </c>
      <c r="L8" s="32" t="str">
        <f>+'Salidas de campo'!N8</f>
        <v>Financiado Caja</v>
      </c>
      <c r="M8" s="32" t="str">
        <f>+'Salidas de campo'!O8</f>
        <v>Financiado No Caja</v>
      </c>
      <c r="N8" s="32" t="str">
        <f>+'Salidas de campo'!P8</f>
        <v>Contrapartida Especie</v>
      </c>
      <c r="O8" s="32" t="str">
        <f>+'Salidas de campo'!Q8</f>
        <v>Contrapartida Efectivo</v>
      </c>
      <c r="P8" s="18" t="s">
        <v>6</v>
      </c>
    </row>
    <row r="9" spans="2:19" x14ac:dyDescent="0.35">
      <c r="B9" s="3"/>
      <c r="C9" s="3"/>
      <c r="D9" s="3"/>
      <c r="E9" s="3"/>
      <c r="F9" s="3"/>
      <c r="G9" s="3"/>
      <c r="H9" s="3"/>
      <c r="I9" s="4"/>
      <c r="J9" s="3"/>
      <c r="K9" s="3"/>
      <c r="L9" s="64">
        <f>+IF(K9=Hoja2!$B$16,I9*(1+IFERROR(VLOOKUP(J9,Hoja2!$B$5:$E$9,2,FALSE),0))^IFERROR(VLOOKUP(J9,Hoja2!$B$5:$E$9,4,FALSE),1),0)</f>
        <v>0</v>
      </c>
      <c r="M9" s="64">
        <f>+IF(K9=Hoja2!$B$17,I9*(1+IFERROR(VLOOKUP(J9,Hoja2!$B$5:$E$9,2,FALSE),0))^IFERROR(VLOOKUP(J9,Hoja2!$B$5:$E$9,4,FALSE),1),0)</f>
        <v>0</v>
      </c>
      <c r="N9" s="64">
        <f>+IF(K9=Hoja2!$B$19,I9*(1+IFERROR(VLOOKUP(J9,Hoja2!$B$5:$E$9,2,FALSE),0))^IFERROR(VLOOKUP(J9,Hoja2!$B$5:$E$9,4,FALSE),1),0)</f>
        <v>0</v>
      </c>
      <c r="O9" s="64">
        <f>+IF(K9=Hoja2!$B$18,I9*(1+IFERROR(VLOOKUP(J9,Hoja2!$B$5:$E$9,2,FALSE),0))^IFERROR(VLOOKUP(J9,Hoja2!$B$5:$E$9,4,FALSE),1),0)</f>
        <v>0</v>
      </c>
      <c r="P9" s="65">
        <f>+SUM(L9:O9)</f>
        <v>0</v>
      </c>
    </row>
    <row r="10" spans="2:19" x14ac:dyDescent="0.35">
      <c r="B10" s="3"/>
      <c r="C10" s="3"/>
      <c r="D10" s="3"/>
      <c r="E10" s="3"/>
      <c r="F10" s="3"/>
      <c r="G10" s="3"/>
      <c r="H10" s="3"/>
      <c r="I10" s="4"/>
      <c r="J10" s="3"/>
      <c r="K10" s="3"/>
      <c r="L10" s="64">
        <f>+IF(K10=Hoja2!$B$16,I10*(1+IFERROR(VLOOKUP(J10,Hoja2!$B$5:$E$9,2,FALSE),0))^IFERROR(VLOOKUP(J10,Hoja2!$B$5:$E$9,4,FALSE),1),0)</f>
        <v>0</v>
      </c>
      <c r="M10" s="64">
        <f>+IF(K10=Hoja2!$B$17,I10*(1+IFERROR(VLOOKUP(J10,Hoja2!$B$5:$E$9,2,FALSE),0))^IFERROR(VLOOKUP(J10,Hoja2!$B$5:$E$9,4,FALSE),1),0)</f>
        <v>0</v>
      </c>
      <c r="N10" s="64">
        <f>+IF(K10=Hoja2!$B$19,I10*(1+IFERROR(VLOOKUP(J10,Hoja2!$B$5:$E$9,2,FALSE),0))^IFERROR(VLOOKUP(J10,Hoja2!$B$5:$E$9,4,FALSE),1),0)</f>
        <v>0</v>
      </c>
      <c r="O10" s="64">
        <f>+IF(K10=Hoja2!$B$18,I10*(1+IFERROR(VLOOKUP(J10,Hoja2!$B$5:$E$9,2,FALSE),0))^IFERROR(VLOOKUP(J10,Hoja2!$B$5:$E$9,4,FALSE),1),0)</f>
        <v>0</v>
      </c>
      <c r="P10" s="65">
        <f t="shared" ref="P10:P33" si="0">+SUM(L10:O10)</f>
        <v>0</v>
      </c>
    </row>
    <row r="11" spans="2:19" x14ac:dyDescent="0.35">
      <c r="B11" s="3"/>
      <c r="C11" s="3"/>
      <c r="D11" s="3"/>
      <c r="E11" s="3"/>
      <c r="F11" s="3"/>
      <c r="G11" s="3"/>
      <c r="H11" s="3"/>
      <c r="I11" s="4"/>
      <c r="J11" s="3"/>
      <c r="K11" s="3"/>
      <c r="L11" s="64">
        <f>+IF(K11=Hoja2!$B$16,I11*(1+IFERROR(VLOOKUP(J11,Hoja2!$B$5:$E$9,2,FALSE),0))^IFERROR(VLOOKUP(J11,Hoja2!$B$5:$E$9,4,FALSE),1),0)</f>
        <v>0</v>
      </c>
      <c r="M11" s="64">
        <f>+IF(K11=Hoja2!$B$17,I11*(1+IFERROR(VLOOKUP(J11,Hoja2!$B$5:$E$9,2,FALSE),0))^IFERROR(VLOOKUP(J11,Hoja2!$B$5:$E$9,4,FALSE),1),0)</f>
        <v>0</v>
      </c>
      <c r="N11" s="64">
        <f>+IF(K11=Hoja2!$B$19,I11*(1+IFERROR(VLOOKUP(J11,Hoja2!$B$5:$E$9,2,FALSE),0))^IFERROR(VLOOKUP(J11,Hoja2!$B$5:$E$9,4,FALSE),1),0)</f>
        <v>0</v>
      </c>
      <c r="O11" s="64">
        <f>+IF(K11=Hoja2!$B$18,I11*(1+IFERROR(VLOOKUP(J11,Hoja2!$B$5:$E$9,2,FALSE),0))^IFERROR(VLOOKUP(J11,Hoja2!$B$5:$E$9,4,FALSE),1),0)</f>
        <v>0</v>
      </c>
      <c r="P11" s="65">
        <f t="shared" si="0"/>
        <v>0</v>
      </c>
    </row>
    <row r="12" spans="2:19" x14ac:dyDescent="0.35">
      <c r="B12" s="3"/>
      <c r="C12" s="3"/>
      <c r="D12" s="3"/>
      <c r="E12" s="3"/>
      <c r="F12" s="3"/>
      <c r="G12" s="3"/>
      <c r="H12" s="3"/>
      <c r="I12" s="4"/>
      <c r="J12" s="3"/>
      <c r="K12" s="3"/>
      <c r="L12" s="64">
        <f>+IF(K12=Hoja2!$B$16,I12*(1+IFERROR(VLOOKUP(J12,Hoja2!$B$5:$E$9,2,FALSE),0))^IFERROR(VLOOKUP(J12,Hoja2!$B$5:$E$9,4,FALSE),1),0)</f>
        <v>0</v>
      </c>
      <c r="M12" s="64">
        <f>+IF(K12=Hoja2!$B$17,I12*(1+IFERROR(VLOOKUP(J12,Hoja2!$B$5:$E$9,2,FALSE),0))^IFERROR(VLOOKUP(J12,Hoja2!$B$5:$E$9,4,FALSE),1),0)</f>
        <v>0</v>
      </c>
      <c r="N12" s="64">
        <f>+IF(K12=Hoja2!$B$19,I12*(1+IFERROR(VLOOKUP(J12,Hoja2!$B$5:$E$9,2,FALSE),0))^IFERROR(VLOOKUP(J12,Hoja2!$B$5:$E$9,4,FALSE),1),0)</f>
        <v>0</v>
      </c>
      <c r="O12" s="64">
        <f>+IF(K12=Hoja2!$B$18,I12*(1+IFERROR(VLOOKUP(J12,Hoja2!$B$5:$E$9,2,FALSE),0))^IFERROR(VLOOKUP(J12,Hoja2!$B$5:$E$9,4,FALSE),1),0)</f>
        <v>0</v>
      </c>
      <c r="P12" s="65">
        <f t="shared" si="0"/>
        <v>0</v>
      </c>
    </row>
    <row r="13" spans="2:19" x14ac:dyDescent="0.35">
      <c r="B13" s="3"/>
      <c r="C13" s="3"/>
      <c r="D13" s="3"/>
      <c r="E13" s="3"/>
      <c r="F13" s="3"/>
      <c r="G13" s="3"/>
      <c r="H13" s="3"/>
      <c r="I13" s="4"/>
      <c r="J13" s="3"/>
      <c r="K13" s="3"/>
      <c r="L13" s="64">
        <f>+IF(K13=Hoja2!$B$16,I13*(1+IFERROR(VLOOKUP(J13,Hoja2!$B$5:$E$9,2,FALSE),0))^IFERROR(VLOOKUP(J13,Hoja2!$B$5:$E$9,4,FALSE),1),0)</f>
        <v>0</v>
      </c>
      <c r="M13" s="64">
        <f>+IF(K13=Hoja2!$B$17,I13*(1+IFERROR(VLOOKUP(J13,Hoja2!$B$5:$E$9,2,FALSE),0))^IFERROR(VLOOKUP(J13,Hoja2!$B$5:$E$9,4,FALSE),1),0)</f>
        <v>0</v>
      </c>
      <c r="N13" s="64">
        <f>+IF(K13=Hoja2!$B$19,I13*(1+IFERROR(VLOOKUP(J13,Hoja2!$B$5:$E$9,2,FALSE),0))^IFERROR(VLOOKUP(J13,Hoja2!$B$5:$E$9,4,FALSE),1),0)</f>
        <v>0</v>
      </c>
      <c r="O13" s="64">
        <f>+IF(K13=Hoja2!$B$18,I13*(1+IFERROR(VLOOKUP(J13,Hoja2!$B$5:$E$9,2,FALSE),0))^IFERROR(VLOOKUP(J13,Hoja2!$B$5:$E$9,4,FALSE),1),0)</f>
        <v>0</v>
      </c>
      <c r="P13" s="65">
        <f t="shared" si="0"/>
        <v>0</v>
      </c>
    </row>
    <row r="14" spans="2:19" x14ac:dyDescent="0.35">
      <c r="B14" s="3"/>
      <c r="C14" s="3"/>
      <c r="D14" s="3"/>
      <c r="E14" s="3"/>
      <c r="F14" s="3"/>
      <c r="G14" s="3"/>
      <c r="H14" s="3"/>
      <c r="I14" s="4"/>
      <c r="J14" s="3"/>
      <c r="K14" s="3"/>
      <c r="L14" s="64">
        <f>+IF(K14=Hoja2!$B$16,I14*(1+IFERROR(VLOOKUP(J14,Hoja2!$B$5:$E$9,2,FALSE),0))^IFERROR(VLOOKUP(J14,Hoja2!$B$5:$E$9,4,FALSE),1),0)</f>
        <v>0</v>
      </c>
      <c r="M14" s="64">
        <f>+IF(K14=Hoja2!$B$17,I14*(1+IFERROR(VLOOKUP(J14,Hoja2!$B$5:$E$9,2,FALSE),0))^IFERROR(VLOOKUP(J14,Hoja2!$B$5:$E$9,4,FALSE),1),0)</f>
        <v>0</v>
      </c>
      <c r="N14" s="64">
        <f>+IF(K14=Hoja2!$B$19,I14*(1+IFERROR(VLOOKUP(J14,Hoja2!$B$5:$E$9,2,FALSE),0))^IFERROR(VLOOKUP(J14,Hoja2!$B$5:$E$9,4,FALSE),1),0)</f>
        <v>0</v>
      </c>
      <c r="O14" s="64">
        <f>+IF(K14=Hoja2!$B$18,I14*(1+IFERROR(VLOOKUP(J14,Hoja2!$B$5:$E$9,2,FALSE),0))^IFERROR(VLOOKUP(J14,Hoja2!$B$5:$E$9,4,FALSE),1),0)</f>
        <v>0</v>
      </c>
      <c r="P14" s="65">
        <f t="shared" si="0"/>
        <v>0</v>
      </c>
    </row>
    <row r="15" spans="2:19" x14ac:dyDescent="0.35">
      <c r="B15" s="3"/>
      <c r="C15" s="3"/>
      <c r="D15" s="3"/>
      <c r="E15" s="3"/>
      <c r="F15" s="3"/>
      <c r="G15" s="3"/>
      <c r="H15" s="3"/>
      <c r="I15" s="4"/>
      <c r="J15" s="3"/>
      <c r="K15" s="3"/>
      <c r="L15" s="64">
        <f>+IF(K15=Hoja2!$B$16,I15*(1+IFERROR(VLOOKUP(J15,Hoja2!$B$5:$E$9,2,FALSE),0))^IFERROR(VLOOKUP(J15,Hoja2!$B$5:$E$9,4,FALSE),1),0)</f>
        <v>0</v>
      </c>
      <c r="M15" s="64">
        <f>+IF(K15=Hoja2!$B$17,I15*(1+IFERROR(VLOOKUP(J15,Hoja2!$B$5:$E$9,2,FALSE),0))^IFERROR(VLOOKUP(J15,Hoja2!$B$5:$E$9,4,FALSE),1),0)</f>
        <v>0</v>
      </c>
      <c r="N15" s="64">
        <f>+IF(K15=Hoja2!$B$19,I15*(1+IFERROR(VLOOKUP(J15,Hoja2!$B$5:$E$9,2,FALSE),0))^IFERROR(VLOOKUP(J15,Hoja2!$B$5:$E$9,4,FALSE),1),0)</f>
        <v>0</v>
      </c>
      <c r="O15" s="64">
        <f>+IF(K15=Hoja2!$B$18,I15*(1+IFERROR(VLOOKUP(J15,Hoja2!$B$5:$E$9,2,FALSE),0))^IFERROR(VLOOKUP(J15,Hoja2!$B$5:$E$9,4,FALSE),1),0)</f>
        <v>0</v>
      </c>
      <c r="P15" s="65">
        <f t="shared" si="0"/>
        <v>0</v>
      </c>
    </row>
    <row r="16" spans="2:19" x14ac:dyDescent="0.35">
      <c r="B16" s="3"/>
      <c r="C16" s="3"/>
      <c r="D16" s="3"/>
      <c r="E16" s="3"/>
      <c r="F16" s="3"/>
      <c r="G16" s="3"/>
      <c r="H16" s="3"/>
      <c r="I16" s="4"/>
      <c r="J16" s="3"/>
      <c r="K16" s="3"/>
      <c r="L16" s="64">
        <f>+IF(K16=Hoja2!$B$16,I16*(1+IFERROR(VLOOKUP(J16,Hoja2!$B$5:$E$9,2,FALSE),0))^IFERROR(VLOOKUP(J16,Hoja2!$B$5:$E$9,4,FALSE),1),0)</f>
        <v>0</v>
      </c>
      <c r="M16" s="64">
        <f>+IF(K16=Hoja2!$B$17,I16*(1+IFERROR(VLOOKUP(J16,Hoja2!$B$5:$E$9,2,FALSE),0))^IFERROR(VLOOKUP(J16,Hoja2!$B$5:$E$9,4,FALSE),1),0)</f>
        <v>0</v>
      </c>
      <c r="N16" s="64">
        <f>+IF(K16=Hoja2!$B$19,I16*(1+IFERROR(VLOOKUP(J16,Hoja2!$B$5:$E$9,2,FALSE),0))^IFERROR(VLOOKUP(J16,Hoja2!$B$5:$E$9,4,FALSE),1),0)</f>
        <v>0</v>
      </c>
      <c r="O16" s="64">
        <f>+IF(K16=Hoja2!$B$18,I16*(1+IFERROR(VLOOKUP(J16,Hoja2!$B$5:$E$9,2,FALSE),0))^IFERROR(VLOOKUP(J16,Hoja2!$B$5:$E$9,4,FALSE),1),0)</f>
        <v>0</v>
      </c>
      <c r="P16" s="65">
        <f t="shared" si="0"/>
        <v>0</v>
      </c>
    </row>
    <row r="17" spans="2:16" x14ac:dyDescent="0.35">
      <c r="B17" s="3"/>
      <c r="C17" s="3"/>
      <c r="D17" s="3"/>
      <c r="E17" s="3"/>
      <c r="F17" s="3"/>
      <c r="G17" s="3"/>
      <c r="H17" s="3"/>
      <c r="I17" s="4"/>
      <c r="J17" s="3"/>
      <c r="K17" s="3"/>
      <c r="L17" s="64">
        <f>+IF(K17=Hoja2!$B$16,I17*(1+IFERROR(VLOOKUP(J17,Hoja2!$B$5:$E$9,2,FALSE),0))^IFERROR(VLOOKUP(J17,Hoja2!$B$5:$E$9,4,FALSE),1),0)</f>
        <v>0</v>
      </c>
      <c r="M17" s="64">
        <f>+IF(K17=Hoja2!$B$17,I17*(1+IFERROR(VLOOKUP(J17,Hoja2!$B$5:$E$9,2,FALSE),0))^IFERROR(VLOOKUP(J17,Hoja2!$B$5:$E$9,4,FALSE),1),0)</f>
        <v>0</v>
      </c>
      <c r="N17" s="64">
        <f>+IF(K17=Hoja2!$B$19,I17*(1+IFERROR(VLOOKUP(J17,Hoja2!$B$5:$E$9,2,FALSE),0))^IFERROR(VLOOKUP(J17,Hoja2!$B$5:$E$9,4,FALSE),1),0)</f>
        <v>0</v>
      </c>
      <c r="O17" s="64">
        <f>+IF(K17=Hoja2!$B$18,I17*(1+IFERROR(VLOOKUP(J17,Hoja2!$B$5:$E$9,2,FALSE),0))^IFERROR(VLOOKUP(J17,Hoja2!$B$5:$E$9,4,FALSE),1),0)</f>
        <v>0</v>
      </c>
      <c r="P17" s="65">
        <f t="shared" si="0"/>
        <v>0</v>
      </c>
    </row>
    <row r="18" spans="2:16" x14ac:dyDescent="0.35">
      <c r="B18" s="3"/>
      <c r="C18" s="3"/>
      <c r="D18" s="3"/>
      <c r="E18" s="3"/>
      <c r="F18" s="3"/>
      <c r="G18" s="3"/>
      <c r="H18" s="3"/>
      <c r="I18" s="4"/>
      <c r="J18" s="3"/>
      <c r="K18" s="3"/>
      <c r="L18" s="64">
        <f>+IF(K18=Hoja2!$B$16,I18*(1+IFERROR(VLOOKUP(J18,Hoja2!$B$5:$E$9,2,FALSE),0))^IFERROR(VLOOKUP(J18,Hoja2!$B$5:$E$9,4,FALSE),1),0)</f>
        <v>0</v>
      </c>
      <c r="M18" s="64">
        <f>+IF(K18=Hoja2!$B$17,I18*(1+IFERROR(VLOOKUP(J18,Hoja2!$B$5:$E$9,2,FALSE),0))^IFERROR(VLOOKUP(J18,Hoja2!$B$5:$E$9,4,FALSE),1),0)</f>
        <v>0</v>
      </c>
      <c r="N18" s="64">
        <f>+IF(K18=Hoja2!$B$19,I18*(1+IFERROR(VLOOKUP(J18,Hoja2!$B$5:$E$9,2,FALSE),0))^IFERROR(VLOOKUP(J18,Hoja2!$B$5:$E$9,4,FALSE),1),0)</f>
        <v>0</v>
      </c>
      <c r="O18" s="64">
        <f>+IF(K18=Hoja2!$B$18,I18*(1+IFERROR(VLOOKUP(J18,Hoja2!$B$5:$E$9,2,FALSE),0))^IFERROR(VLOOKUP(J18,Hoja2!$B$5:$E$9,4,FALSE),1),0)</f>
        <v>0</v>
      </c>
      <c r="P18" s="65">
        <f t="shared" si="0"/>
        <v>0</v>
      </c>
    </row>
    <row r="19" spans="2:16" x14ac:dyDescent="0.35">
      <c r="B19" s="3"/>
      <c r="C19" s="3"/>
      <c r="D19" s="3"/>
      <c r="E19" s="3"/>
      <c r="F19" s="3"/>
      <c r="G19" s="3"/>
      <c r="H19" s="3"/>
      <c r="I19" s="4"/>
      <c r="J19" s="3"/>
      <c r="K19" s="3"/>
      <c r="L19" s="64">
        <f>+IF(K19=Hoja2!$B$16,I19*(1+IFERROR(VLOOKUP(J19,Hoja2!$B$5:$E$9,2,FALSE),0))^IFERROR(VLOOKUP(J19,Hoja2!$B$5:$E$9,4,FALSE),1),0)</f>
        <v>0</v>
      </c>
      <c r="M19" s="64">
        <f>+IF(K19=Hoja2!$B$17,I19*(1+IFERROR(VLOOKUP(J19,Hoja2!$B$5:$E$9,2,FALSE),0))^IFERROR(VLOOKUP(J19,Hoja2!$B$5:$E$9,4,FALSE),1),0)</f>
        <v>0</v>
      </c>
      <c r="N19" s="64">
        <f>+IF(K19=Hoja2!$B$19,I19*(1+IFERROR(VLOOKUP(J19,Hoja2!$B$5:$E$9,2,FALSE),0))^IFERROR(VLOOKUP(J19,Hoja2!$B$5:$E$9,4,FALSE),1),0)</f>
        <v>0</v>
      </c>
      <c r="O19" s="64">
        <f>+IF(K19=Hoja2!$B$18,I19*(1+IFERROR(VLOOKUP(J19,Hoja2!$B$5:$E$9,2,FALSE),0))^IFERROR(VLOOKUP(J19,Hoja2!$B$5:$E$9,4,FALSE),1),0)</f>
        <v>0</v>
      </c>
      <c r="P19" s="65">
        <f t="shared" si="0"/>
        <v>0</v>
      </c>
    </row>
    <row r="20" spans="2:16" x14ac:dyDescent="0.35">
      <c r="B20" s="3"/>
      <c r="C20" s="3"/>
      <c r="D20" s="3"/>
      <c r="E20" s="3"/>
      <c r="F20" s="3"/>
      <c r="G20" s="3"/>
      <c r="H20" s="3"/>
      <c r="I20" s="4"/>
      <c r="J20" s="3"/>
      <c r="K20" s="3"/>
      <c r="L20" s="64">
        <f>+IF(K20=Hoja2!$B$16,I20*(1+IFERROR(VLOOKUP(J20,Hoja2!$B$5:$E$9,2,FALSE),0))^IFERROR(VLOOKUP(J20,Hoja2!$B$5:$E$9,4,FALSE),1),0)</f>
        <v>0</v>
      </c>
      <c r="M20" s="64">
        <f>+IF(K20=Hoja2!$B$17,I20*(1+IFERROR(VLOOKUP(J20,Hoja2!$B$5:$E$9,2,FALSE),0))^IFERROR(VLOOKUP(J20,Hoja2!$B$5:$E$9,4,FALSE),1),0)</f>
        <v>0</v>
      </c>
      <c r="N20" s="64">
        <f>+IF(K20=Hoja2!$B$19,I20*(1+IFERROR(VLOOKUP(J20,Hoja2!$B$5:$E$9,2,FALSE),0))^IFERROR(VLOOKUP(J20,Hoja2!$B$5:$E$9,4,FALSE),1),0)</f>
        <v>0</v>
      </c>
      <c r="O20" s="64">
        <f>+IF(K20=Hoja2!$B$18,I20*(1+IFERROR(VLOOKUP(J20,Hoja2!$B$5:$E$9,2,FALSE),0))^IFERROR(VLOOKUP(J20,Hoja2!$B$5:$E$9,4,FALSE),1),0)</f>
        <v>0</v>
      </c>
      <c r="P20" s="65">
        <f t="shared" si="0"/>
        <v>0</v>
      </c>
    </row>
    <row r="21" spans="2:16" x14ac:dyDescent="0.35">
      <c r="B21" s="3"/>
      <c r="C21" s="3"/>
      <c r="D21" s="3"/>
      <c r="E21" s="3"/>
      <c r="F21" s="3"/>
      <c r="G21" s="3"/>
      <c r="H21" s="3"/>
      <c r="I21" s="4"/>
      <c r="J21" s="3"/>
      <c r="K21" s="3"/>
      <c r="L21" s="64">
        <f>+IF(K21=Hoja2!$B$16,I21*(1+IFERROR(VLOOKUP(J21,Hoja2!$B$5:$E$9,2,FALSE),0))^IFERROR(VLOOKUP(J21,Hoja2!$B$5:$E$9,4,FALSE),1),0)</f>
        <v>0</v>
      </c>
      <c r="M21" s="64">
        <f>+IF(K21=Hoja2!$B$17,I21*(1+IFERROR(VLOOKUP(J21,Hoja2!$B$5:$E$9,2,FALSE),0))^IFERROR(VLOOKUP(J21,Hoja2!$B$5:$E$9,4,FALSE),1),0)</f>
        <v>0</v>
      </c>
      <c r="N21" s="64">
        <f>+IF(K21=Hoja2!$B$19,I21*(1+IFERROR(VLOOKUP(J21,Hoja2!$B$5:$E$9,2,FALSE),0))^IFERROR(VLOOKUP(J21,Hoja2!$B$5:$E$9,4,FALSE),1),0)</f>
        <v>0</v>
      </c>
      <c r="O21" s="64">
        <f>+IF(K21=Hoja2!$B$18,I21*(1+IFERROR(VLOOKUP(J21,Hoja2!$B$5:$E$9,2,FALSE),0))^IFERROR(VLOOKUP(J21,Hoja2!$B$5:$E$9,4,FALSE),1),0)</f>
        <v>0</v>
      </c>
      <c r="P21" s="65">
        <f t="shared" si="0"/>
        <v>0</v>
      </c>
    </row>
    <row r="22" spans="2:16" x14ac:dyDescent="0.35">
      <c r="B22" s="3"/>
      <c r="C22" s="3"/>
      <c r="D22" s="3"/>
      <c r="E22" s="3"/>
      <c r="F22" s="3"/>
      <c r="G22" s="3"/>
      <c r="H22" s="3"/>
      <c r="I22" s="4"/>
      <c r="J22" s="3"/>
      <c r="K22" s="3"/>
      <c r="L22" s="64">
        <f>+IF(K22=Hoja2!$B$16,I22*(1+IFERROR(VLOOKUP(J22,Hoja2!$B$5:$E$9,2,FALSE),0))^IFERROR(VLOOKUP(J22,Hoja2!$B$5:$E$9,4,FALSE),1),0)</f>
        <v>0</v>
      </c>
      <c r="M22" s="64">
        <f>+IF(K22=Hoja2!$B$17,I22*(1+IFERROR(VLOOKUP(J22,Hoja2!$B$5:$E$9,2,FALSE),0))^IFERROR(VLOOKUP(J22,Hoja2!$B$5:$E$9,4,FALSE),1),0)</f>
        <v>0</v>
      </c>
      <c r="N22" s="64">
        <f>+IF(K22=Hoja2!$B$19,I22*(1+IFERROR(VLOOKUP(J22,Hoja2!$B$5:$E$9,2,FALSE),0))^IFERROR(VLOOKUP(J22,Hoja2!$B$5:$E$9,4,FALSE),1),0)</f>
        <v>0</v>
      </c>
      <c r="O22" s="64">
        <f>+IF(K22=Hoja2!$B$18,I22*(1+IFERROR(VLOOKUP(J22,Hoja2!$B$5:$E$9,2,FALSE),0))^IFERROR(VLOOKUP(J22,Hoja2!$B$5:$E$9,4,FALSE),1),0)</f>
        <v>0</v>
      </c>
      <c r="P22" s="65">
        <f t="shared" si="0"/>
        <v>0</v>
      </c>
    </row>
    <row r="23" spans="2:16" x14ac:dyDescent="0.35">
      <c r="B23" s="3"/>
      <c r="C23" s="3"/>
      <c r="D23" s="3"/>
      <c r="E23" s="3"/>
      <c r="F23" s="3"/>
      <c r="G23" s="3"/>
      <c r="H23" s="3"/>
      <c r="I23" s="4"/>
      <c r="J23" s="3"/>
      <c r="K23" s="3"/>
      <c r="L23" s="64">
        <f>+IF(K23=Hoja2!$B$16,I23*(1+IFERROR(VLOOKUP(J23,Hoja2!$B$5:$E$9,2,FALSE),0))^IFERROR(VLOOKUP(J23,Hoja2!$B$5:$E$9,4,FALSE),1),0)</f>
        <v>0</v>
      </c>
      <c r="M23" s="64">
        <f>+IF(K23=Hoja2!$B$17,I23*(1+IFERROR(VLOOKUP(J23,Hoja2!$B$5:$E$9,2,FALSE),0))^IFERROR(VLOOKUP(J23,Hoja2!$B$5:$E$9,4,FALSE),1),0)</f>
        <v>0</v>
      </c>
      <c r="N23" s="64">
        <f>+IF(K23=Hoja2!$B$19,I23*(1+IFERROR(VLOOKUP(J23,Hoja2!$B$5:$E$9,2,FALSE),0))^IFERROR(VLOOKUP(J23,Hoja2!$B$5:$E$9,4,FALSE),1),0)</f>
        <v>0</v>
      </c>
      <c r="O23" s="64">
        <f>+IF(K23=Hoja2!$B$18,I23*(1+IFERROR(VLOOKUP(J23,Hoja2!$B$5:$E$9,2,FALSE),0))^IFERROR(VLOOKUP(J23,Hoja2!$B$5:$E$9,4,FALSE),1),0)</f>
        <v>0</v>
      </c>
      <c r="P23" s="65">
        <f t="shared" si="0"/>
        <v>0</v>
      </c>
    </row>
    <row r="24" spans="2:16" x14ac:dyDescent="0.35">
      <c r="B24" s="3"/>
      <c r="C24" s="3"/>
      <c r="D24" s="3"/>
      <c r="E24" s="3"/>
      <c r="F24" s="3"/>
      <c r="G24" s="3"/>
      <c r="H24" s="3"/>
      <c r="I24" s="4"/>
      <c r="J24" s="3"/>
      <c r="K24" s="3"/>
      <c r="L24" s="64">
        <f>+IF(K24=Hoja2!$B$16,I24*(1+IFERROR(VLOOKUP(J24,Hoja2!$B$5:$E$9,2,FALSE),0))^IFERROR(VLOOKUP(J24,Hoja2!$B$5:$E$9,4,FALSE),1),0)</f>
        <v>0</v>
      </c>
      <c r="M24" s="64">
        <f>+IF(K24=Hoja2!$B$17,I24*(1+IFERROR(VLOOKUP(J24,Hoja2!$B$5:$E$9,2,FALSE),0))^IFERROR(VLOOKUP(J24,Hoja2!$B$5:$E$9,4,FALSE),1),0)</f>
        <v>0</v>
      </c>
      <c r="N24" s="64">
        <f>+IF(K24=Hoja2!$B$19,I24*(1+IFERROR(VLOOKUP(J24,Hoja2!$B$5:$E$9,2,FALSE),0))^IFERROR(VLOOKUP(J24,Hoja2!$B$5:$E$9,4,FALSE),1),0)</f>
        <v>0</v>
      </c>
      <c r="O24" s="64">
        <f>+IF(K24=Hoja2!$B$18,I24*(1+IFERROR(VLOOKUP(J24,Hoja2!$B$5:$E$9,2,FALSE),0))^IFERROR(VLOOKUP(J24,Hoja2!$B$5:$E$9,4,FALSE),1),0)</f>
        <v>0</v>
      </c>
      <c r="P24" s="65">
        <f t="shared" si="0"/>
        <v>0</v>
      </c>
    </row>
    <row r="25" spans="2:16" x14ac:dyDescent="0.35">
      <c r="B25" s="3"/>
      <c r="C25" s="3"/>
      <c r="D25" s="3"/>
      <c r="E25" s="3"/>
      <c r="F25" s="3"/>
      <c r="G25" s="3"/>
      <c r="H25" s="3"/>
      <c r="I25" s="4"/>
      <c r="J25" s="3"/>
      <c r="K25" s="3"/>
      <c r="L25" s="64">
        <f>+IF(K25=Hoja2!$B$16,I25*(1+IFERROR(VLOOKUP(J25,Hoja2!$B$5:$E$9,2,FALSE),0))^IFERROR(VLOOKUP(J25,Hoja2!$B$5:$E$9,4,FALSE),1),0)</f>
        <v>0</v>
      </c>
      <c r="M25" s="64">
        <f>+IF(K25=Hoja2!$B$17,I25*(1+IFERROR(VLOOKUP(J25,Hoja2!$B$5:$E$9,2,FALSE),0))^IFERROR(VLOOKUP(J25,Hoja2!$B$5:$E$9,4,FALSE),1),0)</f>
        <v>0</v>
      </c>
      <c r="N25" s="64">
        <f>+IF(K25=Hoja2!$B$19,I25*(1+IFERROR(VLOOKUP(J25,Hoja2!$B$5:$E$9,2,FALSE),0))^IFERROR(VLOOKUP(J25,Hoja2!$B$5:$E$9,4,FALSE),1),0)</f>
        <v>0</v>
      </c>
      <c r="O25" s="64">
        <f>+IF(K25=Hoja2!$B$18,I25*(1+IFERROR(VLOOKUP(J25,Hoja2!$B$5:$E$9,2,FALSE),0))^IFERROR(VLOOKUP(J25,Hoja2!$B$5:$E$9,4,FALSE),1),0)</f>
        <v>0</v>
      </c>
      <c r="P25" s="65">
        <f t="shared" si="0"/>
        <v>0</v>
      </c>
    </row>
    <row r="26" spans="2:16" x14ac:dyDescent="0.35">
      <c r="B26" s="3"/>
      <c r="C26" s="3"/>
      <c r="D26" s="3"/>
      <c r="E26" s="3"/>
      <c r="F26" s="3"/>
      <c r="G26" s="3"/>
      <c r="H26" s="3"/>
      <c r="I26" s="4"/>
      <c r="J26" s="3"/>
      <c r="K26" s="3"/>
      <c r="L26" s="64">
        <f>+IF(K26=Hoja2!$B$16,I26*(1+IFERROR(VLOOKUP(J26,Hoja2!$B$5:$E$9,2,FALSE),0))^IFERROR(VLOOKUP(J26,Hoja2!$B$5:$E$9,4,FALSE),1),0)</f>
        <v>0</v>
      </c>
      <c r="M26" s="64">
        <f>+IF(K26=Hoja2!$B$17,I26*(1+IFERROR(VLOOKUP(J26,Hoja2!$B$5:$E$9,2,FALSE),0))^IFERROR(VLOOKUP(J26,Hoja2!$B$5:$E$9,4,FALSE),1),0)</f>
        <v>0</v>
      </c>
      <c r="N26" s="64">
        <f>+IF(K26=Hoja2!$B$19,I26*(1+IFERROR(VLOOKUP(J26,Hoja2!$B$5:$E$9,2,FALSE),0))^IFERROR(VLOOKUP(J26,Hoja2!$B$5:$E$9,4,FALSE),1),0)</f>
        <v>0</v>
      </c>
      <c r="O26" s="64">
        <f>+IF(K26=Hoja2!$B$18,I26*(1+IFERROR(VLOOKUP(J26,Hoja2!$B$5:$E$9,2,FALSE),0))^IFERROR(VLOOKUP(J26,Hoja2!$B$5:$E$9,4,FALSE),1),0)</f>
        <v>0</v>
      </c>
      <c r="P26" s="65">
        <f t="shared" si="0"/>
        <v>0</v>
      </c>
    </row>
    <row r="27" spans="2:16" x14ac:dyDescent="0.35">
      <c r="B27" s="3"/>
      <c r="C27" s="3"/>
      <c r="D27" s="3"/>
      <c r="E27" s="3"/>
      <c r="F27" s="3"/>
      <c r="G27" s="3"/>
      <c r="H27" s="3"/>
      <c r="I27" s="4"/>
      <c r="J27" s="3"/>
      <c r="K27" s="3"/>
      <c r="L27" s="64">
        <f>+IF(K27=Hoja2!$B$16,I27*(1+IFERROR(VLOOKUP(J27,Hoja2!$B$5:$E$9,2,FALSE),0))^IFERROR(VLOOKUP(J27,Hoja2!$B$5:$E$9,4,FALSE),1),0)</f>
        <v>0</v>
      </c>
      <c r="M27" s="64">
        <f>+IF(K27=Hoja2!$B$17,I27*(1+IFERROR(VLOOKUP(J27,Hoja2!$B$5:$E$9,2,FALSE),0))^IFERROR(VLOOKUP(J27,Hoja2!$B$5:$E$9,4,FALSE),1),0)</f>
        <v>0</v>
      </c>
      <c r="N27" s="64">
        <f>+IF(K27=Hoja2!$B$19,I27*(1+IFERROR(VLOOKUP(J27,Hoja2!$B$5:$E$9,2,FALSE),0))^IFERROR(VLOOKUP(J27,Hoja2!$B$5:$E$9,4,FALSE),1),0)</f>
        <v>0</v>
      </c>
      <c r="O27" s="64">
        <f>+IF(K27=Hoja2!$B$18,I27*(1+IFERROR(VLOOKUP(J27,Hoja2!$B$5:$E$9,2,FALSE),0))^IFERROR(VLOOKUP(J27,Hoja2!$B$5:$E$9,4,FALSE),1),0)</f>
        <v>0</v>
      </c>
      <c r="P27" s="65">
        <f t="shared" si="0"/>
        <v>0</v>
      </c>
    </row>
    <row r="28" spans="2:16" x14ac:dyDescent="0.35">
      <c r="B28" s="3"/>
      <c r="C28" s="3"/>
      <c r="D28" s="3"/>
      <c r="E28" s="3"/>
      <c r="F28" s="3"/>
      <c r="G28" s="3"/>
      <c r="H28" s="3"/>
      <c r="I28" s="4"/>
      <c r="J28" s="3"/>
      <c r="K28" s="3"/>
      <c r="L28" s="64">
        <f>+IF(K28=Hoja2!$B$16,I28*(1+IFERROR(VLOOKUP(J28,Hoja2!$B$5:$E$9,2,FALSE),0))^IFERROR(VLOOKUP(J28,Hoja2!$B$5:$E$9,4,FALSE),1),0)</f>
        <v>0</v>
      </c>
      <c r="M28" s="64">
        <f>+IF(K28=Hoja2!$B$17,I28*(1+IFERROR(VLOOKUP(J28,Hoja2!$B$5:$E$9,2,FALSE),0))^IFERROR(VLOOKUP(J28,Hoja2!$B$5:$E$9,4,FALSE),1),0)</f>
        <v>0</v>
      </c>
      <c r="N28" s="64">
        <f>+IF(K28=Hoja2!$B$19,I28*(1+IFERROR(VLOOKUP(J28,Hoja2!$B$5:$E$9,2,FALSE),0))^IFERROR(VLOOKUP(J28,Hoja2!$B$5:$E$9,4,FALSE),1),0)</f>
        <v>0</v>
      </c>
      <c r="O28" s="64">
        <f>+IF(K28=Hoja2!$B$18,I28*(1+IFERROR(VLOOKUP(J28,Hoja2!$B$5:$E$9,2,FALSE),0))^IFERROR(VLOOKUP(J28,Hoja2!$B$5:$E$9,4,FALSE),1),0)</f>
        <v>0</v>
      </c>
      <c r="P28" s="65">
        <f t="shared" si="0"/>
        <v>0</v>
      </c>
    </row>
    <row r="29" spans="2:16" x14ac:dyDescent="0.35">
      <c r="B29" s="3"/>
      <c r="C29" s="3"/>
      <c r="D29" s="3"/>
      <c r="E29" s="3"/>
      <c r="F29" s="3"/>
      <c r="G29" s="3"/>
      <c r="H29" s="3"/>
      <c r="I29" s="4"/>
      <c r="J29" s="3"/>
      <c r="K29" s="3"/>
      <c r="L29" s="64">
        <f>+IF(K29=Hoja2!$B$16,I29*(1+IFERROR(VLOOKUP(J29,Hoja2!$B$5:$E$9,2,FALSE),0))^IFERROR(VLOOKUP(J29,Hoja2!$B$5:$E$9,4,FALSE),1),0)</f>
        <v>0</v>
      </c>
      <c r="M29" s="64">
        <f>+IF(K29=Hoja2!$B$17,I29*(1+IFERROR(VLOOKUP(J29,Hoja2!$B$5:$E$9,2,FALSE),0))^IFERROR(VLOOKUP(J29,Hoja2!$B$5:$E$9,4,FALSE),1),0)</f>
        <v>0</v>
      </c>
      <c r="N29" s="64">
        <f>+IF(K29=Hoja2!$B$19,I29*(1+IFERROR(VLOOKUP(J29,Hoja2!$B$5:$E$9,2,FALSE),0))^IFERROR(VLOOKUP(J29,Hoja2!$B$5:$E$9,4,FALSE),1),0)</f>
        <v>0</v>
      </c>
      <c r="O29" s="64">
        <f>+IF(K29=Hoja2!$B$18,I29*(1+IFERROR(VLOOKUP(J29,Hoja2!$B$5:$E$9,2,FALSE),0))^IFERROR(VLOOKUP(J29,Hoja2!$B$5:$E$9,4,FALSE),1),0)</f>
        <v>0</v>
      </c>
      <c r="P29" s="65">
        <f t="shared" si="0"/>
        <v>0</v>
      </c>
    </row>
    <row r="30" spans="2:16" x14ac:dyDescent="0.35">
      <c r="B30" s="3"/>
      <c r="C30" s="3"/>
      <c r="D30" s="3"/>
      <c r="E30" s="3"/>
      <c r="F30" s="3"/>
      <c r="G30" s="3"/>
      <c r="H30" s="3"/>
      <c r="I30" s="4"/>
      <c r="J30" s="3"/>
      <c r="K30" s="3"/>
      <c r="L30" s="64">
        <f>+IF(K30=Hoja2!$B$16,I30*(1+IFERROR(VLOOKUP(J30,Hoja2!$B$5:$E$9,2,FALSE),0))^IFERROR(VLOOKUP(J30,Hoja2!$B$5:$E$9,4,FALSE),1),0)</f>
        <v>0</v>
      </c>
      <c r="M30" s="64">
        <f>+IF(K30=Hoja2!$B$17,I30*(1+IFERROR(VLOOKUP(J30,Hoja2!$B$5:$E$9,2,FALSE),0))^IFERROR(VLOOKUP(J30,Hoja2!$B$5:$E$9,4,FALSE),1),0)</f>
        <v>0</v>
      </c>
      <c r="N30" s="64">
        <f>+IF(K30=Hoja2!$B$19,I30*(1+IFERROR(VLOOKUP(J30,Hoja2!$B$5:$E$9,2,FALSE),0))^IFERROR(VLOOKUP(J30,Hoja2!$B$5:$E$9,4,FALSE),1),0)</f>
        <v>0</v>
      </c>
      <c r="O30" s="64">
        <f>+IF(K30=Hoja2!$B$18,I30*(1+IFERROR(VLOOKUP(J30,Hoja2!$B$5:$E$9,2,FALSE),0))^IFERROR(VLOOKUP(J30,Hoja2!$B$5:$E$9,4,FALSE),1),0)</f>
        <v>0</v>
      </c>
      <c r="P30" s="65">
        <f t="shared" si="0"/>
        <v>0</v>
      </c>
    </row>
    <row r="31" spans="2:16" x14ac:dyDescent="0.35">
      <c r="B31" s="3"/>
      <c r="C31" s="3"/>
      <c r="D31" s="3"/>
      <c r="E31" s="3"/>
      <c r="F31" s="3"/>
      <c r="G31" s="3"/>
      <c r="H31" s="3"/>
      <c r="I31" s="4"/>
      <c r="J31" s="3"/>
      <c r="K31" s="3"/>
      <c r="L31" s="64">
        <f>+IF(K31=Hoja2!$B$16,I31*(1+IFERROR(VLOOKUP(J31,Hoja2!$B$5:$E$9,2,FALSE),0))^IFERROR(VLOOKUP(J31,Hoja2!$B$5:$E$9,4,FALSE),1),0)</f>
        <v>0</v>
      </c>
      <c r="M31" s="64">
        <f>+IF(K31=Hoja2!$B$17,I31*(1+IFERROR(VLOOKUP(J31,Hoja2!$B$5:$E$9,2,FALSE),0))^IFERROR(VLOOKUP(J31,Hoja2!$B$5:$E$9,4,FALSE),1),0)</f>
        <v>0</v>
      </c>
      <c r="N31" s="64">
        <f>+IF(K31=Hoja2!$B$19,I31*(1+IFERROR(VLOOKUP(J31,Hoja2!$B$5:$E$9,2,FALSE),0))^IFERROR(VLOOKUP(J31,Hoja2!$B$5:$E$9,4,FALSE),1),0)</f>
        <v>0</v>
      </c>
      <c r="O31" s="64">
        <f>+IF(K31=Hoja2!$B$18,I31*(1+IFERROR(VLOOKUP(J31,Hoja2!$B$5:$E$9,2,FALSE),0))^IFERROR(VLOOKUP(J31,Hoja2!$B$5:$E$9,4,FALSE),1),0)</f>
        <v>0</v>
      </c>
      <c r="P31" s="65">
        <f t="shared" si="0"/>
        <v>0</v>
      </c>
    </row>
    <row r="32" spans="2:16" x14ac:dyDescent="0.35">
      <c r="B32" s="3"/>
      <c r="C32" s="3"/>
      <c r="D32" s="3"/>
      <c r="E32" s="3"/>
      <c r="F32" s="3"/>
      <c r="G32" s="3"/>
      <c r="H32" s="3"/>
      <c r="I32" s="4"/>
      <c r="J32" s="3"/>
      <c r="K32" s="3"/>
      <c r="L32" s="64">
        <f>+IF(K32=Hoja2!$B$16,I32*(1+IFERROR(VLOOKUP(J32,Hoja2!$B$5:$E$9,2,FALSE),0))^IFERROR(VLOOKUP(J32,Hoja2!$B$5:$E$9,4,FALSE),1),0)</f>
        <v>0</v>
      </c>
      <c r="M32" s="64">
        <f>+IF(K32=Hoja2!$B$17,I32*(1+IFERROR(VLOOKUP(J32,Hoja2!$B$5:$E$9,2,FALSE),0))^IFERROR(VLOOKUP(J32,Hoja2!$B$5:$E$9,4,FALSE),1),0)</f>
        <v>0</v>
      </c>
      <c r="N32" s="64">
        <f>+IF(K32=Hoja2!$B$19,I32*(1+IFERROR(VLOOKUP(J32,Hoja2!$B$5:$E$9,2,FALSE),0))^IFERROR(VLOOKUP(J32,Hoja2!$B$5:$E$9,4,FALSE),1),0)</f>
        <v>0</v>
      </c>
      <c r="O32" s="64">
        <f>+IF(K32=Hoja2!$B$18,I32*(1+IFERROR(VLOOKUP(J32,Hoja2!$B$5:$E$9,2,FALSE),0))^IFERROR(VLOOKUP(J32,Hoja2!$B$5:$E$9,4,FALSE),1),0)</f>
        <v>0</v>
      </c>
      <c r="P32" s="65">
        <f t="shared" si="0"/>
        <v>0</v>
      </c>
    </row>
    <row r="33" spans="2:16" x14ac:dyDescent="0.35">
      <c r="B33" s="3"/>
      <c r="C33" s="3"/>
      <c r="D33" s="3"/>
      <c r="E33" s="3"/>
      <c r="F33" s="3"/>
      <c r="G33" s="3"/>
      <c r="H33" s="3"/>
      <c r="I33" s="4"/>
      <c r="J33" s="3"/>
      <c r="K33" s="3"/>
      <c r="L33" s="64">
        <f>+IF(K33=Hoja2!$B$16,I33*(1+IFERROR(VLOOKUP(J33,Hoja2!$B$5:$E$9,2,FALSE),0))^IFERROR(VLOOKUP(J33,Hoja2!$B$5:$E$9,4,FALSE),1),0)</f>
        <v>0</v>
      </c>
      <c r="M33" s="64">
        <f>+IF(K33=Hoja2!$B$17,I33*(1+IFERROR(VLOOKUP(J33,Hoja2!$B$5:$E$9,2,FALSE),0))^IFERROR(VLOOKUP(J33,Hoja2!$B$5:$E$9,4,FALSE),1),0)</f>
        <v>0</v>
      </c>
      <c r="N33" s="64">
        <f>+IF(K33=Hoja2!$B$19,I33*(1+IFERROR(VLOOKUP(J33,Hoja2!$B$5:$E$9,2,FALSE),0))^IFERROR(VLOOKUP(J33,Hoja2!$B$5:$E$9,4,FALSE),1),0)</f>
        <v>0</v>
      </c>
      <c r="O33" s="64">
        <f>+IF(K33=Hoja2!$B$18,I33*(1+IFERROR(VLOOKUP(J33,Hoja2!$B$5:$E$9,2,FALSE),0))^IFERROR(VLOOKUP(J33,Hoja2!$B$5:$E$9,4,FALSE),1),0)</f>
        <v>0</v>
      </c>
      <c r="P33" s="65">
        <f t="shared" si="0"/>
        <v>0</v>
      </c>
    </row>
    <row r="34" spans="2:16" x14ac:dyDescent="0.35">
      <c r="L34" s="66">
        <f t="shared" ref="L34:O34" si="1">+SUM(L9:L33)</f>
        <v>0</v>
      </c>
      <c r="M34" s="66">
        <f t="shared" si="1"/>
        <v>0</v>
      </c>
      <c r="N34" s="66">
        <f t="shared" si="1"/>
        <v>0</v>
      </c>
      <c r="O34" s="66">
        <f t="shared" si="1"/>
        <v>0</v>
      </c>
      <c r="P34" s="66">
        <f>+SUM(P9:P33)</f>
        <v>0</v>
      </c>
    </row>
    <row r="37" spans="2:16" x14ac:dyDescent="0.35">
      <c r="H37" s="43"/>
      <c r="I37" s="43"/>
      <c r="J37" s="43"/>
      <c r="K37" s="43"/>
    </row>
  </sheetData>
  <sheetProtection algorithmName="SHA-512" hashValue="fscjBRSqolbGUlmIULv2Rn8023I1t0zxUxX7snNi0gqG7Tpi6+4r3KSXDfxO/So3OndPYLxV7l+Oy883fJ6XfA==" saltValue="adDnJsFozbjOfMLTKGxtkg==" spinCount="100000" sheet="1" objects="1" scenarios="1"/>
  <mergeCells count="2">
    <mergeCell ref="E3:P3"/>
    <mergeCell ref="C5:P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0000000}">
          <x14:formula1>
            <xm:f>Hoja2!$B$5:$B$9</xm:f>
          </x14:formula1>
          <xm:sqref>J9:J33</xm:sqref>
        </x14:dataValidation>
        <x14:dataValidation type="list" allowBlank="1" showInputMessage="1" showErrorMessage="1" xr:uid="{00000000-0002-0000-0D00-000001000000}">
          <x14:formula1>
            <xm:f>Hoja2!$B$122:$B$133</xm:f>
          </x14:formula1>
          <xm:sqref>C9:C33</xm:sqref>
        </x14:dataValidation>
        <x14:dataValidation type="list" allowBlank="1" showInputMessage="1" showErrorMessage="1" xr:uid="{00000000-0002-0000-0D00-000002000000}">
          <x14:formula1>
            <xm:f>Hoja2!$B$16:$B$19</xm:f>
          </x14:formula1>
          <xm:sqref>K9:K33</xm:sqref>
        </x14:dataValidation>
        <x14:dataValidation type="list" allowBlank="1" showInputMessage="1" showErrorMessage="1" xr:uid="{00000000-0002-0000-0D00-000003000000}">
          <x14:formula1>
            <xm:f>'Ficha Resumen'!$D$8:$D$16</xm:f>
          </x14:formula1>
          <xm:sqref>B9:B33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B3: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M9" sqref="M9"/>
    </sheetView>
  </sheetViews>
  <sheetFormatPr baseColWidth="10" defaultColWidth="11.453125" defaultRowHeight="14.5" x14ac:dyDescent="0.35"/>
  <cols>
    <col min="1" max="1" width="2.81640625" customWidth="1"/>
    <col min="2" max="2" width="22.81640625" customWidth="1"/>
    <col min="3" max="3" width="37.54296875" customWidth="1"/>
    <col min="4" max="4" width="20.26953125" hidden="1" customWidth="1"/>
    <col min="5" max="5" width="15.1796875" hidden="1" customWidth="1"/>
    <col min="6" max="6" width="24.7265625" hidden="1" customWidth="1"/>
    <col min="7" max="7" width="20.26953125" hidden="1" customWidth="1"/>
    <col min="8" max="8" width="12.26953125" customWidth="1"/>
    <col min="9" max="9" width="12.7265625" customWidth="1"/>
    <col min="10" max="10" width="12.26953125" hidden="1" customWidth="1"/>
    <col min="11" max="11" width="10.7265625" customWidth="1"/>
    <col min="12" max="12" width="18.26953125" customWidth="1"/>
    <col min="13" max="14" width="23.81640625" customWidth="1"/>
    <col min="15" max="15" width="20.453125" customWidth="1"/>
    <col min="16" max="16" width="17.453125" customWidth="1"/>
    <col min="17" max="17" width="16.81640625" customWidth="1"/>
  </cols>
  <sheetData>
    <row r="3" spans="2:19" ht="24" customHeight="1" x14ac:dyDescent="0.35">
      <c r="C3" s="11" t="s">
        <v>15</v>
      </c>
      <c r="D3" s="237">
        <f>+'Ficha Resumen'!D18:P18</f>
        <v>0</v>
      </c>
      <c r="E3" s="237"/>
      <c r="F3" s="237"/>
      <c r="G3" s="237"/>
      <c r="H3" s="237"/>
      <c r="I3" s="237"/>
      <c r="J3" s="237"/>
      <c r="K3" s="237"/>
      <c r="L3" s="237"/>
      <c r="M3" s="237"/>
      <c r="N3" s="237"/>
      <c r="O3" s="237"/>
      <c r="P3" s="237"/>
      <c r="Q3" s="237"/>
      <c r="R3" s="237"/>
    </row>
    <row r="5" spans="2:19" ht="21" x14ac:dyDescent="0.5">
      <c r="C5" s="210" t="s">
        <v>67</v>
      </c>
      <c r="D5" s="211"/>
      <c r="E5" s="211"/>
      <c r="F5" s="211"/>
      <c r="G5" s="211"/>
      <c r="H5" s="211"/>
      <c r="I5" s="211"/>
      <c r="J5" s="211"/>
      <c r="K5" s="211"/>
      <c r="L5" s="211"/>
      <c r="M5" s="211"/>
      <c r="N5" s="211"/>
      <c r="O5" s="211"/>
      <c r="P5" s="211"/>
      <c r="Q5" s="211"/>
      <c r="R5" s="211"/>
    </row>
    <row r="6" spans="2:19" ht="21" x14ac:dyDescent="0.5">
      <c r="C6" s="14" t="s">
        <v>35</v>
      </c>
      <c r="D6" s="41"/>
      <c r="E6" s="41"/>
      <c r="F6" s="41"/>
      <c r="G6" s="41"/>
      <c r="H6" s="41"/>
      <c r="I6" s="41"/>
      <c r="J6" s="41"/>
      <c r="K6" s="41"/>
      <c r="L6" s="41"/>
      <c r="M6" s="41"/>
      <c r="N6" s="41"/>
      <c r="O6" s="41"/>
      <c r="P6" s="41"/>
      <c r="Q6" s="41"/>
      <c r="R6" s="41"/>
    </row>
    <row r="7" spans="2:19" s="67" customFormat="1" ht="12.65" customHeight="1" x14ac:dyDescent="0.5">
      <c r="B7" s="95"/>
      <c r="C7" s="14"/>
      <c r="D7" s="14"/>
      <c r="E7" s="14"/>
      <c r="F7" s="14"/>
      <c r="G7" s="14"/>
      <c r="H7" s="68"/>
      <c r="I7" s="68"/>
      <c r="J7" s="68"/>
      <c r="K7" s="68"/>
      <c r="L7" s="68"/>
      <c r="M7" s="68"/>
      <c r="N7" s="69"/>
      <c r="O7" s="69"/>
      <c r="P7" s="69"/>
      <c r="Q7" s="69"/>
      <c r="R7" s="69"/>
      <c r="S7" s="69"/>
    </row>
    <row r="8" spans="2:19" ht="31" x14ac:dyDescent="0.35">
      <c r="B8" s="16" t="s">
        <v>175</v>
      </c>
      <c r="C8" s="16" t="s">
        <v>241</v>
      </c>
      <c r="D8" s="16" t="s">
        <v>180</v>
      </c>
      <c r="E8" s="16" t="s">
        <v>176</v>
      </c>
      <c r="F8" s="16" t="s">
        <v>177</v>
      </c>
      <c r="G8" s="16" t="s">
        <v>4</v>
      </c>
      <c r="H8" s="16" t="s">
        <v>8</v>
      </c>
      <c r="I8" s="16" t="s">
        <v>9</v>
      </c>
      <c r="J8" s="16" t="s">
        <v>53</v>
      </c>
      <c r="K8" s="16" t="s">
        <v>17</v>
      </c>
      <c r="L8" s="16" t="s">
        <v>33</v>
      </c>
      <c r="M8" s="32" t="str">
        <f>+'Servicios técnicos'!L8</f>
        <v>Financiado Caja</v>
      </c>
      <c r="N8" s="32" t="str">
        <f>+'Servicios técnicos'!M8</f>
        <v>Financiado No Caja</v>
      </c>
      <c r="O8" s="32" t="str">
        <f>+'Servicios técnicos'!N8</f>
        <v>Contrapartida Especie</v>
      </c>
      <c r="P8" s="32" t="str">
        <f>+'Servicios técnicos'!O8</f>
        <v>Contrapartida Efectivo</v>
      </c>
      <c r="Q8" s="18" t="s">
        <v>6</v>
      </c>
    </row>
    <row r="9" spans="2:19" x14ac:dyDescent="0.35">
      <c r="B9" s="3"/>
      <c r="C9" s="3"/>
      <c r="D9" s="3"/>
      <c r="E9" s="3"/>
      <c r="F9" s="3"/>
      <c r="G9" s="3"/>
      <c r="H9" s="3"/>
      <c r="I9" s="4"/>
      <c r="J9" s="8">
        <f>+I9*H9</f>
        <v>0</v>
      </c>
      <c r="K9" s="3"/>
      <c r="L9" s="3"/>
      <c r="M9" s="64">
        <f>+IF(L9=Hoja2!$B$16,J9*(1+IFERROR(VLOOKUP(K9,Hoja2!$B$5:$E$9,2,FALSE),0))^IFERROR(VLOOKUP(K9,Hoja2!$B$5:$E$9,4,FALSE),1),0)</f>
        <v>0</v>
      </c>
      <c r="N9" s="64">
        <f>+IF(L9=Hoja2!$B$17,J9*(1+IFERROR(VLOOKUP(K9,Hoja2!$B$5:$E$9,2,FALSE),0))^IFERROR(VLOOKUP(K9,Hoja2!$B$5:$E$9,4,FALSE),1),0)</f>
        <v>0</v>
      </c>
      <c r="O9" s="64">
        <f>+IF(L9=Hoja2!$B$19,J9*(1+IFERROR(VLOOKUP(K9,Hoja2!$B$5:$E$9,2,FALSE),0))^IFERROR(VLOOKUP(K9,Hoja2!$B$5:$E$9,4,FALSE),1),0)</f>
        <v>0</v>
      </c>
      <c r="P9" s="64">
        <f>+IF(L9=Hoja2!$B$18,J9*(1+IFERROR(VLOOKUP(K9,Hoja2!$B$5:$E$9,2,FALSE),0))^IFERROR(VLOOKUP(K9,Hoja2!$B$5:$E$9,4,FALSE),1),0)</f>
        <v>0</v>
      </c>
      <c r="Q9" s="65">
        <f>+SUM(M9:P9)</f>
        <v>0</v>
      </c>
    </row>
    <row r="10" spans="2:19" x14ac:dyDescent="0.35">
      <c r="B10" s="3"/>
      <c r="C10" s="3"/>
      <c r="D10" s="3"/>
      <c r="E10" s="3"/>
      <c r="F10" s="3"/>
      <c r="G10" s="3"/>
      <c r="H10" s="3"/>
      <c r="I10" s="4"/>
      <c r="J10" s="8">
        <f t="shared" ref="J10:J38" si="0">+I10*H10</f>
        <v>0</v>
      </c>
      <c r="K10" s="3"/>
      <c r="L10" s="3"/>
      <c r="M10" s="64">
        <f>+IF(L10=Hoja2!$B$16,J10*(1+IFERROR(VLOOKUP(K10,Hoja2!$B$5:$E$9,2,FALSE),0))^IFERROR(VLOOKUP(K10,Hoja2!$B$5:$E$9,4,FALSE),1),0)</f>
        <v>0</v>
      </c>
      <c r="N10" s="64">
        <f>+IF(L10=Hoja2!$B$17,J10*(1+IFERROR(VLOOKUP(K10,Hoja2!$B$5:$E$9,2,FALSE),0))^IFERROR(VLOOKUP(K10,Hoja2!$B$5:$E$9,4,FALSE),1),0)</f>
        <v>0</v>
      </c>
      <c r="O10" s="64">
        <f>+IF(L10=Hoja2!$B$19,J10*(1+IFERROR(VLOOKUP(K10,Hoja2!$B$5:$E$9,2,FALSE),0))^IFERROR(VLOOKUP(K10,Hoja2!$B$5:$E$9,4,FALSE),1),0)</f>
        <v>0</v>
      </c>
      <c r="P10" s="64">
        <f>+IF(L10=Hoja2!$B$18,J10*(1+IFERROR(VLOOKUP(K10,Hoja2!$B$5:$E$9,2,FALSE),0))^IFERROR(VLOOKUP(K10,Hoja2!$B$5:$E$9,4,FALSE),1),0)</f>
        <v>0</v>
      </c>
      <c r="Q10" s="65">
        <f t="shared" ref="Q10:Q38" si="1">+SUM(M10:P10)</f>
        <v>0</v>
      </c>
    </row>
    <row r="11" spans="2:19" x14ac:dyDescent="0.35">
      <c r="B11" s="3"/>
      <c r="C11" s="3"/>
      <c r="D11" s="3"/>
      <c r="E11" s="3"/>
      <c r="F11" s="3"/>
      <c r="G11" s="3"/>
      <c r="H11" s="3"/>
      <c r="I11" s="4"/>
      <c r="J11" s="8">
        <f t="shared" si="0"/>
        <v>0</v>
      </c>
      <c r="K11" s="3"/>
      <c r="L11" s="3"/>
      <c r="M11" s="64">
        <f>+IF(L11=Hoja2!$B$16,J11*(1+IFERROR(VLOOKUP(K11,Hoja2!$B$5:$E$9,2,FALSE),0))^IFERROR(VLOOKUP(K11,Hoja2!$B$5:$E$9,4,FALSE),1),0)</f>
        <v>0</v>
      </c>
      <c r="N11" s="64">
        <f>+IF(L11=Hoja2!$B$17,J11*(1+IFERROR(VLOOKUP(K11,Hoja2!$B$5:$E$9,2,FALSE),0))^IFERROR(VLOOKUP(K11,Hoja2!$B$5:$E$9,4,FALSE),1),0)</f>
        <v>0</v>
      </c>
      <c r="O11" s="64">
        <f>+IF(L11=Hoja2!$B$19,J11*(1+IFERROR(VLOOKUP(K11,Hoja2!$B$5:$E$9,2,FALSE),0))^IFERROR(VLOOKUP(K11,Hoja2!$B$5:$E$9,4,FALSE),1),0)</f>
        <v>0</v>
      </c>
      <c r="P11" s="64">
        <f>+IF(L11=Hoja2!$B$18,J11*(1+IFERROR(VLOOKUP(K11,Hoja2!$B$5:$E$9,2,FALSE),0))^IFERROR(VLOOKUP(K11,Hoja2!$B$5:$E$9,4,FALSE),1),0)</f>
        <v>0</v>
      </c>
      <c r="Q11" s="65">
        <f t="shared" si="1"/>
        <v>0</v>
      </c>
    </row>
    <row r="12" spans="2:19" x14ac:dyDescent="0.35">
      <c r="B12" s="3"/>
      <c r="C12" s="3"/>
      <c r="D12" s="3"/>
      <c r="E12" s="3"/>
      <c r="F12" s="3"/>
      <c r="G12" s="3"/>
      <c r="H12" s="3"/>
      <c r="I12" s="4"/>
      <c r="J12" s="8">
        <f t="shared" si="0"/>
        <v>0</v>
      </c>
      <c r="K12" s="3"/>
      <c r="L12" s="3"/>
      <c r="M12" s="64">
        <f>+IF(L12=Hoja2!$B$16,J12*(1+IFERROR(VLOOKUP(K12,Hoja2!$B$5:$E$9,2,FALSE),0))^IFERROR(VLOOKUP(K12,Hoja2!$B$5:$E$9,4,FALSE),1),0)</f>
        <v>0</v>
      </c>
      <c r="N12" s="64">
        <f>+IF(L12=Hoja2!$B$17,J12*(1+IFERROR(VLOOKUP(K12,Hoja2!$B$5:$E$9,2,FALSE),0))^IFERROR(VLOOKUP(K12,Hoja2!$B$5:$E$9,4,FALSE),1),0)</f>
        <v>0</v>
      </c>
      <c r="O12" s="64">
        <f>+IF(L12=Hoja2!$B$19,J12*(1+IFERROR(VLOOKUP(K12,Hoja2!$B$5:$E$9,2,FALSE),0))^IFERROR(VLOOKUP(K12,Hoja2!$B$5:$E$9,4,FALSE),1),0)</f>
        <v>0</v>
      </c>
      <c r="P12" s="64">
        <f>+IF(L12=Hoja2!$B$18,J12*(1+IFERROR(VLOOKUP(K12,Hoja2!$B$5:$E$9,2,FALSE),0))^IFERROR(VLOOKUP(K12,Hoja2!$B$5:$E$9,4,FALSE),1),0)</f>
        <v>0</v>
      </c>
      <c r="Q12" s="65">
        <f t="shared" si="1"/>
        <v>0</v>
      </c>
    </row>
    <row r="13" spans="2:19" x14ac:dyDescent="0.35">
      <c r="B13" s="3"/>
      <c r="C13" s="3"/>
      <c r="D13" s="3"/>
      <c r="E13" s="3"/>
      <c r="F13" s="3"/>
      <c r="G13" s="3"/>
      <c r="H13" s="3"/>
      <c r="I13" s="4"/>
      <c r="J13" s="8">
        <f t="shared" si="0"/>
        <v>0</v>
      </c>
      <c r="K13" s="3"/>
      <c r="L13" s="3"/>
      <c r="M13" s="64">
        <f>+IF(L13=Hoja2!$B$16,J13*(1+IFERROR(VLOOKUP(K13,Hoja2!$B$5:$E$9,2,FALSE),0))^IFERROR(VLOOKUP(K13,Hoja2!$B$5:$E$9,4,FALSE),1),0)</f>
        <v>0</v>
      </c>
      <c r="N13" s="64">
        <f>+IF(L13=Hoja2!$B$17,J13*(1+IFERROR(VLOOKUP(K13,Hoja2!$B$5:$E$9,2,FALSE),0))^IFERROR(VLOOKUP(K13,Hoja2!$B$5:$E$9,4,FALSE),1),0)</f>
        <v>0</v>
      </c>
      <c r="O13" s="64">
        <f>+IF(L13=Hoja2!$B$19,J13*(1+IFERROR(VLOOKUP(K13,Hoja2!$B$5:$E$9,2,FALSE),0))^IFERROR(VLOOKUP(K13,Hoja2!$B$5:$E$9,4,FALSE),1),0)</f>
        <v>0</v>
      </c>
      <c r="P13" s="64">
        <f>+IF(L13=Hoja2!$B$18,J13*(1+IFERROR(VLOOKUP(K13,Hoja2!$B$5:$E$9,2,FALSE),0))^IFERROR(VLOOKUP(K13,Hoja2!$B$5:$E$9,4,FALSE),1),0)</f>
        <v>0</v>
      </c>
      <c r="Q13" s="65">
        <f t="shared" si="1"/>
        <v>0</v>
      </c>
    </row>
    <row r="14" spans="2:19" x14ac:dyDescent="0.35">
      <c r="B14" s="3"/>
      <c r="C14" s="3"/>
      <c r="D14" s="3"/>
      <c r="E14" s="3"/>
      <c r="F14" s="3"/>
      <c r="G14" s="3"/>
      <c r="H14" s="3"/>
      <c r="I14" s="4"/>
      <c r="J14" s="8">
        <f t="shared" si="0"/>
        <v>0</v>
      </c>
      <c r="K14" s="3"/>
      <c r="L14" s="3"/>
      <c r="M14" s="64">
        <f>+IF(L14=Hoja2!$B$16,J14*(1+IFERROR(VLOOKUP(K14,Hoja2!$B$5:$E$9,2,FALSE),0))^IFERROR(VLOOKUP(K14,Hoja2!$B$5:$E$9,4,FALSE),1),0)</f>
        <v>0</v>
      </c>
      <c r="N14" s="64">
        <f>+IF(L14=Hoja2!$B$17,J14*(1+IFERROR(VLOOKUP(K14,Hoja2!$B$5:$E$9,2,FALSE),0))^IFERROR(VLOOKUP(K14,Hoja2!$B$5:$E$9,4,FALSE),1),0)</f>
        <v>0</v>
      </c>
      <c r="O14" s="64">
        <f>+IF(L14=Hoja2!$B$19,J14*(1+IFERROR(VLOOKUP(K14,Hoja2!$B$5:$E$9,2,FALSE),0))^IFERROR(VLOOKUP(K14,Hoja2!$B$5:$E$9,4,FALSE),1),0)</f>
        <v>0</v>
      </c>
      <c r="P14" s="64">
        <f>+IF(L14=Hoja2!$B$18,J14*(1+IFERROR(VLOOKUP(K14,Hoja2!$B$5:$E$9,2,FALSE),0))^IFERROR(VLOOKUP(K14,Hoja2!$B$5:$E$9,4,FALSE),1),0)</f>
        <v>0</v>
      </c>
      <c r="Q14" s="65">
        <f t="shared" si="1"/>
        <v>0</v>
      </c>
    </row>
    <row r="15" spans="2:19" x14ac:dyDescent="0.35">
      <c r="B15" s="3"/>
      <c r="C15" s="3"/>
      <c r="D15" s="3"/>
      <c r="E15" s="3"/>
      <c r="F15" s="3"/>
      <c r="G15" s="3"/>
      <c r="H15" s="3"/>
      <c r="I15" s="4"/>
      <c r="J15" s="8">
        <f t="shared" si="0"/>
        <v>0</v>
      </c>
      <c r="K15" s="3"/>
      <c r="L15" s="3"/>
      <c r="M15" s="64">
        <f>+IF(L15=Hoja2!$B$16,J15*(1+IFERROR(VLOOKUP(K15,Hoja2!$B$5:$E$9,2,FALSE),0))^IFERROR(VLOOKUP(K15,Hoja2!$B$5:$E$9,4,FALSE),1),0)</f>
        <v>0</v>
      </c>
      <c r="N15" s="64">
        <f>+IF(L15=Hoja2!$B$17,J15*(1+IFERROR(VLOOKUP(K15,Hoja2!$B$5:$E$9,2,FALSE),0))^IFERROR(VLOOKUP(K15,Hoja2!$B$5:$E$9,4,FALSE),1),0)</f>
        <v>0</v>
      </c>
      <c r="O15" s="64">
        <f>+IF(L15=Hoja2!$B$19,J15*(1+IFERROR(VLOOKUP(K15,Hoja2!$B$5:$E$9,2,FALSE),0))^IFERROR(VLOOKUP(K15,Hoja2!$B$5:$E$9,4,FALSE),1),0)</f>
        <v>0</v>
      </c>
      <c r="P15" s="64">
        <f>+IF(L15=Hoja2!$B$18,J15*(1+IFERROR(VLOOKUP(K15,Hoja2!$B$5:$E$9,2,FALSE),0))^IFERROR(VLOOKUP(K15,Hoja2!$B$5:$E$9,4,FALSE),1),0)</f>
        <v>0</v>
      </c>
      <c r="Q15" s="65">
        <f t="shared" si="1"/>
        <v>0</v>
      </c>
    </row>
    <row r="16" spans="2:19" x14ac:dyDescent="0.35">
      <c r="B16" s="3"/>
      <c r="C16" s="3"/>
      <c r="D16" s="3"/>
      <c r="E16" s="3"/>
      <c r="F16" s="3"/>
      <c r="G16" s="3"/>
      <c r="H16" s="3"/>
      <c r="I16" s="4"/>
      <c r="J16" s="8">
        <f t="shared" si="0"/>
        <v>0</v>
      </c>
      <c r="K16" s="3"/>
      <c r="L16" s="3"/>
      <c r="M16" s="64">
        <f>+IF(L16=Hoja2!$B$16,J16*(1+IFERROR(VLOOKUP(K16,Hoja2!$B$5:$E$9,2,FALSE),0))^IFERROR(VLOOKUP(K16,Hoja2!$B$5:$E$9,4,FALSE),1),0)</f>
        <v>0</v>
      </c>
      <c r="N16" s="64">
        <f>+IF(L16=Hoja2!$B$17,J16*(1+IFERROR(VLOOKUP(K16,Hoja2!$B$5:$E$9,2,FALSE),0))^IFERROR(VLOOKUP(K16,Hoja2!$B$5:$E$9,4,FALSE),1),0)</f>
        <v>0</v>
      </c>
      <c r="O16" s="64">
        <f>+IF(L16=Hoja2!$B$19,J16*(1+IFERROR(VLOOKUP(K16,Hoja2!$B$5:$E$9,2,FALSE),0))^IFERROR(VLOOKUP(K16,Hoja2!$B$5:$E$9,4,FALSE),1),0)</f>
        <v>0</v>
      </c>
      <c r="P16" s="64">
        <f>+IF(L16=Hoja2!$B$18,J16*(1+IFERROR(VLOOKUP(K16,Hoja2!$B$5:$E$9,2,FALSE),0))^IFERROR(VLOOKUP(K16,Hoja2!$B$5:$E$9,4,FALSE),1),0)</f>
        <v>0</v>
      </c>
      <c r="Q16" s="65">
        <f t="shared" si="1"/>
        <v>0</v>
      </c>
    </row>
    <row r="17" spans="2:17" x14ac:dyDescent="0.35">
      <c r="B17" s="3"/>
      <c r="C17" s="3"/>
      <c r="D17" s="3"/>
      <c r="E17" s="3"/>
      <c r="F17" s="3"/>
      <c r="G17" s="3"/>
      <c r="H17" s="3"/>
      <c r="I17" s="4"/>
      <c r="J17" s="8">
        <f t="shared" si="0"/>
        <v>0</v>
      </c>
      <c r="K17" s="3"/>
      <c r="L17" s="3"/>
      <c r="M17" s="64">
        <f>+IF(L17=Hoja2!$B$16,J17*(1+IFERROR(VLOOKUP(K17,Hoja2!$B$5:$E$9,2,FALSE),0))^IFERROR(VLOOKUP(K17,Hoja2!$B$5:$E$9,4,FALSE),1),0)</f>
        <v>0</v>
      </c>
      <c r="N17" s="64">
        <f>+IF(L17=Hoja2!$B$17,J17*(1+IFERROR(VLOOKUP(K17,Hoja2!$B$5:$E$9,2,FALSE),0))^IFERROR(VLOOKUP(K17,Hoja2!$B$5:$E$9,4,FALSE),1),0)</f>
        <v>0</v>
      </c>
      <c r="O17" s="64">
        <f>+IF(L17=Hoja2!$B$19,J17*(1+IFERROR(VLOOKUP(K17,Hoja2!$B$5:$E$9,2,FALSE),0))^IFERROR(VLOOKUP(K17,Hoja2!$B$5:$E$9,4,FALSE),1),0)</f>
        <v>0</v>
      </c>
      <c r="P17" s="64">
        <f>+IF(L17=Hoja2!$B$18,J17*(1+IFERROR(VLOOKUP(K17,Hoja2!$B$5:$E$9,2,FALSE),0))^IFERROR(VLOOKUP(K17,Hoja2!$B$5:$E$9,4,FALSE),1),0)</f>
        <v>0</v>
      </c>
      <c r="Q17" s="65">
        <f t="shared" si="1"/>
        <v>0</v>
      </c>
    </row>
    <row r="18" spans="2:17" x14ac:dyDescent="0.35">
      <c r="B18" s="3"/>
      <c r="C18" s="3"/>
      <c r="D18" s="3"/>
      <c r="E18" s="3"/>
      <c r="F18" s="3"/>
      <c r="G18" s="3"/>
      <c r="H18" s="3"/>
      <c r="I18" s="4"/>
      <c r="J18" s="8">
        <f t="shared" si="0"/>
        <v>0</v>
      </c>
      <c r="K18" s="3"/>
      <c r="L18" s="3"/>
      <c r="M18" s="64">
        <f>+IF(L18=Hoja2!$B$16,J18*(1+IFERROR(VLOOKUP(K18,Hoja2!$B$5:$E$9,2,FALSE),0))^IFERROR(VLOOKUP(K18,Hoja2!$B$5:$E$9,4,FALSE),1),0)</f>
        <v>0</v>
      </c>
      <c r="N18" s="64">
        <f>+IF(L18=Hoja2!$B$17,J18*(1+IFERROR(VLOOKUP(K18,Hoja2!$B$5:$E$9,2,FALSE),0))^IFERROR(VLOOKUP(K18,Hoja2!$B$5:$E$9,4,FALSE),1),0)</f>
        <v>0</v>
      </c>
      <c r="O18" s="64">
        <f>+IF(L18=Hoja2!$B$19,J18*(1+IFERROR(VLOOKUP(K18,Hoja2!$B$5:$E$9,2,FALSE),0))^IFERROR(VLOOKUP(K18,Hoja2!$B$5:$E$9,4,FALSE),1),0)</f>
        <v>0</v>
      </c>
      <c r="P18" s="64">
        <f>+IF(L18=Hoja2!$B$18,J18*(1+IFERROR(VLOOKUP(K18,Hoja2!$B$5:$E$9,2,FALSE),0))^IFERROR(VLOOKUP(K18,Hoja2!$B$5:$E$9,4,FALSE),1),0)</f>
        <v>0</v>
      </c>
      <c r="Q18" s="65">
        <f t="shared" si="1"/>
        <v>0</v>
      </c>
    </row>
    <row r="19" spans="2:17" x14ac:dyDescent="0.35">
      <c r="B19" s="3"/>
      <c r="C19" s="3"/>
      <c r="D19" s="3"/>
      <c r="E19" s="3"/>
      <c r="F19" s="3"/>
      <c r="G19" s="3"/>
      <c r="H19" s="3"/>
      <c r="I19" s="4"/>
      <c r="J19" s="8">
        <f t="shared" si="0"/>
        <v>0</v>
      </c>
      <c r="K19" s="3"/>
      <c r="L19" s="3"/>
      <c r="M19" s="64">
        <f>+IF(L19=Hoja2!$B$16,J19*(1+IFERROR(VLOOKUP(K19,Hoja2!$B$5:$E$9,2,FALSE),0))^IFERROR(VLOOKUP(K19,Hoja2!$B$5:$E$9,4,FALSE),1),0)</f>
        <v>0</v>
      </c>
      <c r="N19" s="64">
        <f>+IF(L19=Hoja2!$B$17,J19*(1+IFERROR(VLOOKUP(K19,Hoja2!$B$5:$E$9,2,FALSE),0))^IFERROR(VLOOKUP(K19,Hoja2!$B$5:$E$9,4,FALSE),1),0)</f>
        <v>0</v>
      </c>
      <c r="O19" s="64">
        <f>+IF(L19=Hoja2!$B$19,J19*(1+IFERROR(VLOOKUP(K19,Hoja2!$B$5:$E$9,2,FALSE),0))^IFERROR(VLOOKUP(K19,Hoja2!$B$5:$E$9,4,FALSE),1),0)</f>
        <v>0</v>
      </c>
      <c r="P19" s="64">
        <f>+IF(L19=Hoja2!$B$18,J19*(1+IFERROR(VLOOKUP(K19,Hoja2!$B$5:$E$9,2,FALSE),0))^IFERROR(VLOOKUP(K19,Hoja2!$B$5:$E$9,4,FALSE),1),0)</f>
        <v>0</v>
      </c>
      <c r="Q19" s="65">
        <f t="shared" si="1"/>
        <v>0</v>
      </c>
    </row>
    <row r="20" spans="2:17" x14ac:dyDescent="0.35">
      <c r="B20" s="3"/>
      <c r="C20" s="3"/>
      <c r="D20" s="3"/>
      <c r="E20" s="3"/>
      <c r="F20" s="3"/>
      <c r="G20" s="3"/>
      <c r="H20" s="3"/>
      <c r="I20" s="4"/>
      <c r="J20" s="8">
        <f t="shared" si="0"/>
        <v>0</v>
      </c>
      <c r="K20" s="3"/>
      <c r="L20" s="3"/>
      <c r="M20" s="64">
        <f>+IF(L20=Hoja2!$B$16,J20*(1+IFERROR(VLOOKUP(K20,Hoja2!$B$5:$E$9,2,FALSE),0))^IFERROR(VLOOKUP(K20,Hoja2!$B$5:$E$9,4,FALSE),1),0)</f>
        <v>0</v>
      </c>
      <c r="N20" s="64">
        <f>+IF(L20=Hoja2!$B$17,J20*(1+IFERROR(VLOOKUP(K20,Hoja2!$B$5:$E$9,2,FALSE),0))^IFERROR(VLOOKUP(K20,Hoja2!$B$5:$E$9,4,FALSE),1),0)</f>
        <v>0</v>
      </c>
      <c r="O20" s="64">
        <f>+IF(L20=Hoja2!$B$19,J20*(1+IFERROR(VLOOKUP(K20,Hoja2!$B$5:$E$9,2,FALSE),0))^IFERROR(VLOOKUP(K20,Hoja2!$B$5:$E$9,4,FALSE),1),0)</f>
        <v>0</v>
      </c>
      <c r="P20" s="64">
        <f>+IF(L20=Hoja2!$B$18,J20*(1+IFERROR(VLOOKUP(K20,Hoja2!$B$5:$E$9,2,FALSE),0))^IFERROR(VLOOKUP(K20,Hoja2!$B$5:$E$9,4,FALSE),1),0)</f>
        <v>0</v>
      </c>
      <c r="Q20" s="65">
        <f t="shared" si="1"/>
        <v>0</v>
      </c>
    </row>
    <row r="21" spans="2:17" x14ac:dyDescent="0.35">
      <c r="B21" s="3"/>
      <c r="C21" s="3"/>
      <c r="D21" s="3"/>
      <c r="E21" s="3"/>
      <c r="F21" s="3"/>
      <c r="G21" s="3"/>
      <c r="H21" s="3"/>
      <c r="I21" s="4"/>
      <c r="J21" s="8">
        <f t="shared" si="0"/>
        <v>0</v>
      </c>
      <c r="K21" s="3"/>
      <c r="L21" s="3"/>
      <c r="M21" s="64">
        <f>+IF(L21=Hoja2!$B$16,J21*(1+IFERROR(VLOOKUP(K21,Hoja2!$B$5:$E$9,2,FALSE),0))^IFERROR(VLOOKUP(K21,Hoja2!$B$5:$E$9,4,FALSE),1),0)</f>
        <v>0</v>
      </c>
      <c r="N21" s="64">
        <f>+IF(L21=Hoja2!$B$17,J21*(1+IFERROR(VLOOKUP(K21,Hoja2!$B$5:$E$9,2,FALSE),0))^IFERROR(VLOOKUP(K21,Hoja2!$B$5:$E$9,4,FALSE),1),0)</f>
        <v>0</v>
      </c>
      <c r="O21" s="64">
        <f>+IF(L21=Hoja2!$B$19,J21*(1+IFERROR(VLOOKUP(K21,Hoja2!$B$5:$E$9,2,FALSE),0))^IFERROR(VLOOKUP(K21,Hoja2!$B$5:$E$9,4,FALSE),1),0)</f>
        <v>0</v>
      </c>
      <c r="P21" s="64">
        <f>+IF(L21=Hoja2!$B$18,J21*(1+IFERROR(VLOOKUP(K21,Hoja2!$B$5:$E$9,2,FALSE),0))^IFERROR(VLOOKUP(K21,Hoja2!$B$5:$E$9,4,FALSE),1),0)</f>
        <v>0</v>
      </c>
      <c r="Q21" s="65">
        <f t="shared" si="1"/>
        <v>0</v>
      </c>
    </row>
    <row r="22" spans="2:17" x14ac:dyDescent="0.35">
      <c r="B22" s="3"/>
      <c r="C22" s="3"/>
      <c r="D22" s="3"/>
      <c r="E22" s="3"/>
      <c r="F22" s="3"/>
      <c r="G22" s="3"/>
      <c r="H22" s="3"/>
      <c r="I22" s="4"/>
      <c r="J22" s="8">
        <f t="shared" si="0"/>
        <v>0</v>
      </c>
      <c r="K22" s="3"/>
      <c r="L22" s="3"/>
      <c r="M22" s="64">
        <f>+IF(L22=Hoja2!$B$16,J22*(1+IFERROR(VLOOKUP(K22,Hoja2!$B$5:$E$9,2,FALSE),0))^IFERROR(VLOOKUP(K22,Hoja2!$B$5:$E$9,4,FALSE),1),0)</f>
        <v>0</v>
      </c>
      <c r="N22" s="64">
        <f>+IF(L22=Hoja2!$B$17,J22*(1+IFERROR(VLOOKUP(K22,Hoja2!$B$5:$E$9,2,FALSE),0))^IFERROR(VLOOKUP(K22,Hoja2!$B$5:$E$9,4,FALSE),1),0)</f>
        <v>0</v>
      </c>
      <c r="O22" s="64">
        <f>+IF(L22=Hoja2!$B$19,J22*(1+IFERROR(VLOOKUP(K22,Hoja2!$B$5:$E$9,2,FALSE),0))^IFERROR(VLOOKUP(K22,Hoja2!$B$5:$E$9,4,FALSE),1),0)</f>
        <v>0</v>
      </c>
      <c r="P22" s="64">
        <f>+IF(L22=Hoja2!$B$18,J22*(1+IFERROR(VLOOKUP(K22,Hoja2!$B$5:$E$9,2,FALSE),0))^IFERROR(VLOOKUP(K22,Hoja2!$B$5:$E$9,4,FALSE),1),0)</f>
        <v>0</v>
      </c>
      <c r="Q22" s="65">
        <f t="shared" si="1"/>
        <v>0</v>
      </c>
    </row>
    <row r="23" spans="2:17" x14ac:dyDescent="0.35">
      <c r="B23" s="3"/>
      <c r="C23" s="3"/>
      <c r="D23" s="3"/>
      <c r="E23" s="3"/>
      <c r="F23" s="3"/>
      <c r="G23" s="3"/>
      <c r="H23" s="3"/>
      <c r="I23" s="4"/>
      <c r="J23" s="8">
        <f t="shared" si="0"/>
        <v>0</v>
      </c>
      <c r="K23" s="3"/>
      <c r="L23" s="3"/>
      <c r="M23" s="64">
        <f>+IF(L23=Hoja2!$B$16,J23*(1+IFERROR(VLOOKUP(K23,Hoja2!$B$5:$E$9,2,FALSE),0))^IFERROR(VLOOKUP(K23,Hoja2!$B$5:$E$9,4,FALSE),1),0)</f>
        <v>0</v>
      </c>
      <c r="N23" s="64">
        <f>+IF(L23=Hoja2!$B$17,J23*(1+IFERROR(VLOOKUP(K23,Hoja2!$B$5:$E$9,2,FALSE),0))^IFERROR(VLOOKUP(K23,Hoja2!$B$5:$E$9,4,FALSE),1),0)</f>
        <v>0</v>
      </c>
      <c r="O23" s="64">
        <f>+IF(L23=Hoja2!$B$19,J23*(1+IFERROR(VLOOKUP(K23,Hoja2!$B$5:$E$9,2,FALSE),0))^IFERROR(VLOOKUP(K23,Hoja2!$B$5:$E$9,4,FALSE),1),0)</f>
        <v>0</v>
      </c>
      <c r="P23" s="64">
        <f>+IF(L23=Hoja2!$B$18,J23*(1+IFERROR(VLOOKUP(K23,Hoja2!$B$5:$E$9,2,FALSE),0))^IFERROR(VLOOKUP(K23,Hoja2!$B$5:$E$9,4,FALSE),1),0)</f>
        <v>0</v>
      </c>
      <c r="Q23" s="65">
        <f t="shared" si="1"/>
        <v>0</v>
      </c>
    </row>
    <row r="24" spans="2:17" x14ac:dyDescent="0.35">
      <c r="B24" s="3"/>
      <c r="C24" s="3"/>
      <c r="D24" s="3"/>
      <c r="E24" s="3"/>
      <c r="F24" s="3"/>
      <c r="G24" s="3"/>
      <c r="H24" s="3"/>
      <c r="I24" s="4"/>
      <c r="J24" s="8">
        <f t="shared" si="0"/>
        <v>0</v>
      </c>
      <c r="K24" s="3"/>
      <c r="L24" s="3"/>
      <c r="M24" s="64">
        <f>+IF(L24=Hoja2!$B$16,J24*(1+IFERROR(VLOOKUP(K24,Hoja2!$B$5:$E$9,2,FALSE),0))^IFERROR(VLOOKUP(K24,Hoja2!$B$5:$E$9,4,FALSE),1),0)</f>
        <v>0</v>
      </c>
      <c r="N24" s="64">
        <f>+IF(L24=Hoja2!$B$17,J24*(1+IFERROR(VLOOKUP(K24,Hoja2!$B$5:$E$9,2,FALSE),0))^IFERROR(VLOOKUP(K24,Hoja2!$B$5:$E$9,4,FALSE),1),0)</f>
        <v>0</v>
      </c>
      <c r="O24" s="64">
        <f>+IF(L24=Hoja2!$B$19,J24*(1+IFERROR(VLOOKUP(K24,Hoja2!$B$5:$E$9,2,FALSE),0))^IFERROR(VLOOKUP(K24,Hoja2!$B$5:$E$9,4,FALSE),1),0)</f>
        <v>0</v>
      </c>
      <c r="P24" s="64">
        <f>+IF(L24=Hoja2!$B$18,J24*(1+IFERROR(VLOOKUP(K24,Hoja2!$B$5:$E$9,2,FALSE),0))^IFERROR(VLOOKUP(K24,Hoja2!$B$5:$E$9,4,FALSE),1),0)</f>
        <v>0</v>
      </c>
      <c r="Q24" s="65">
        <f t="shared" si="1"/>
        <v>0</v>
      </c>
    </row>
    <row r="25" spans="2:17" x14ac:dyDescent="0.35">
      <c r="B25" s="3"/>
      <c r="C25" s="3"/>
      <c r="D25" s="3"/>
      <c r="E25" s="3"/>
      <c r="F25" s="3"/>
      <c r="G25" s="3"/>
      <c r="H25" s="3"/>
      <c r="I25" s="4"/>
      <c r="J25" s="8">
        <f t="shared" si="0"/>
        <v>0</v>
      </c>
      <c r="K25" s="3"/>
      <c r="L25" s="3"/>
      <c r="M25" s="64">
        <f>+IF(L25=Hoja2!$B$16,J25*(1+IFERROR(VLOOKUP(K25,Hoja2!$B$5:$E$9,2,FALSE),0))^IFERROR(VLOOKUP(K25,Hoja2!$B$5:$E$9,4,FALSE),1),0)</f>
        <v>0</v>
      </c>
      <c r="N25" s="64">
        <f>+IF(L25=Hoja2!$B$17,J25*(1+IFERROR(VLOOKUP(K25,Hoja2!$B$5:$E$9,2,FALSE),0))^IFERROR(VLOOKUP(K25,Hoja2!$B$5:$E$9,4,FALSE),1),0)</f>
        <v>0</v>
      </c>
      <c r="O25" s="64">
        <f>+IF(L25=Hoja2!$B$19,J25*(1+IFERROR(VLOOKUP(K25,Hoja2!$B$5:$E$9,2,FALSE),0))^IFERROR(VLOOKUP(K25,Hoja2!$B$5:$E$9,4,FALSE),1),0)</f>
        <v>0</v>
      </c>
      <c r="P25" s="64">
        <f>+IF(L25=Hoja2!$B$18,J25*(1+IFERROR(VLOOKUP(K25,Hoja2!$B$5:$E$9,2,FALSE),0))^IFERROR(VLOOKUP(K25,Hoja2!$B$5:$E$9,4,FALSE),1),0)</f>
        <v>0</v>
      </c>
      <c r="Q25" s="65">
        <f t="shared" si="1"/>
        <v>0</v>
      </c>
    </row>
    <row r="26" spans="2:17" x14ac:dyDescent="0.35">
      <c r="B26" s="3"/>
      <c r="C26" s="3"/>
      <c r="D26" s="3"/>
      <c r="E26" s="3"/>
      <c r="F26" s="3"/>
      <c r="G26" s="3"/>
      <c r="H26" s="3"/>
      <c r="I26" s="4"/>
      <c r="J26" s="8">
        <f t="shared" si="0"/>
        <v>0</v>
      </c>
      <c r="K26" s="3"/>
      <c r="L26" s="3"/>
      <c r="M26" s="64">
        <f>+IF(L26=Hoja2!$B$16,J26*(1+IFERROR(VLOOKUP(K26,Hoja2!$B$5:$E$9,2,FALSE),0))^IFERROR(VLOOKUP(K26,Hoja2!$B$5:$E$9,4,FALSE),1),0)</f>
        <v>0</v>
      </c>
      <c r="N26" s="64">
        <f>+IF(L26=Hoja2!$B$17,J26*(1+IFERROR(VLOOKUP(K26,Hoja2!$B$5:$E$9,2,FALSE),0))^IFERROR(VLOOKUP(K26,Hoja2!$B$5:$E$9,4,FALSE),1),0)</f>
        <v>0</v>
      </c>
      <c r="O26" s="64">
        <f>+IF(L26=Hoja2!$B$19,J26*(1+IFERROR(VLOOKUP(K26,Hoja2!$B$5:$E$9,2,FALSE),0))^IFERROR(VLOOKUP(K26,Hoja2!$B$5:$E$9,4,FALSE),1),0)</f>
        <v>0</v>
      </c>
      <c r="P26" s="64">
        <f>+IF(L26=Hoja2!$B$18,J26*(1+IFERROR(VLOOKUP(K26,Hoja2!$B$5:$E$9,2,FALSE),0))^IFERROR(VLOOKUP(K26,Hoja2!$B$5:$E$9,4,FALSE),1),0)</f>
        <v>0</v>
      </c>
      <c r="Q26" s="65">
        <f t="shared" si="1"/>
        <v>0</v>
      </c>
    </row>
    <row r="27" spans="2:17" x14ac:dyDescent="0.35">
      <c r="B27" s="3"/>
      <c r="C27" s="3"/>
      <c r="D27" s="3"/>
      <c r="E27" s="3"/>
      <c r="F27" s="3"/>
      <c r="G27" s="3"/>
      <c r="H27" s="3"/>
      <c r="I27" s="4"/>
      <c r="J27" s="8">
        <f t="shared" si="0"/>
        <v>0</v>
      </c>
      <c r="K27" s="3"/>
      <c r="L27" s="3"/>
      <c r="M27" s="64">
        <f>+IF(L27=Hoja2!$B$16,J27*(1+IFERROR(VLOOKUP(K27,Hoja2!$B$5:$E$9,2,FALSE),0))^IFERROR(VLOOKUP(K27,Hoja2!$B$5:$E$9,4,FALSE),1),0)</f>
        <v>0</v>
      </c>
      <c r="N27" s="64">
        <f>+IF(L27=Hoja2!$B$17,J27*(1+IFERROR(VLOOKUP(K27,Hoja2!$B$5:$E$9,2,FALSE),0))^IFERROR(VLOOKUP(K27,Hoja2!$B$5:$E$9,4,FALSE),1),0)</f>
        <v>0</v>
      </c>
      <c r="O27" s="64">
        <f>+IF(L27=Hoja2!$B$19,J27*(1+IFERROR(VLOOKUP(K27,Hoja2!$B$5:$E$9,2,FALSE),0))^IFERROR(VLOOKUP(K27,Hoja2!$B$5:$E$9,4,FALSE),1),0)</f>
        <v>0</v>
      </c>
      <c r="P27" s="64">
        <f>+IF(L27=Hoja2!$B$18,J27*(1+IFERROR(VLOOKUP(K27,Hoja2!$B$5:$E$9,2,FALSE),0))^IFERROR(VLOOKUP(K27,Hoja2!$B$5:$E$9,4,FALSE),1),0)</f>
        <v>0</v>
      </c>
      <c r="Q27" s="65">
        <f t="shared" si="1"/>
        <v>0</v>
      </c>
    </row>
    <row r="28" spans="2:17" x14ac:dyDescent="0.35">
      <c r="B28" s="3"/>
      <c r="C28" s="3"/>
      <c r="D28" s="3"/>
      <c r="E28" s="3"/>
      <c r="F28" s="3"/>
      <c r="G28" s="3"/>
      <c r="H28" s="3"/>
      <c r="I28" s="4"/>
      <c r="J28" s="8">
        <f t="shared" si="0"/>
        <v>0</v>
      </c>
      <c r="K28" s="3"/>
      <c r="L28" s="3"/>
      <c r="M28" s="64">
        <f>+IF(L28=Hoja2!$B$16,J28*(1+IFERROR(VLOOKUP(K28,Hoja2!$B$5:$E$9,2,FALSE),0))^IFERROR(VLOOKUP(K28,Hoja2!$B$5:$E$9,4,FALSE),1),0)</f>
        <v>0</v>
      </c>
      <c r="N28" s="64">
        <f>+IF(L28=Hoja2!$B$17,J28*(1+IFERROR(VLOOKUP(K28,Hoja2!$B$5:$E$9,2,FALSE),0))^IFERROR(VLOOKUP(K28,Hoja2!$B$5:$E$9,4,FALSE),1),0)</f>
        <v>0</v>
      </c>
      <c r="O28" s="64">
        <f>+IF(L28=Hoja2!$B$19,J28*(1+IFERROR(VLOOKUP(K28,Hoja2!$B$5:$E$9,2,FALSE),0))^IFERROR(VLOOKUP(K28,Hoja2!$B$5:$E$9,4,FALSE),1),0)</f>
        <v>0</v>
      </c>
      <c r="P28" s="64">
        <f>+IF(L28=Hoja2!$B$18,J28*(1+IFERROR(VLOOKUP(K28,Hoja2!$B$5:$E$9,2,FALSE),0))^IFERROR(VLOOKUP(K28,Hoja2!$B$5:$E$9,4,FALSE),1),0)</f>
        <v>0</v>
      </c>
      <c r="Q28" s="65">
        <f t="shared" si="1"/>
        <v>0</v>
      </c>
    </row>
    <row r="29" spans="2:17" x14ac:dyDescent="0.35">
      <c r="B29" s="3"/>
      <c r="C29" s="3"/>
      <c r="D29" s="3"/>
      <c r="E29" s="3"/>
      <c r="F29" s="3"/>
      <c r="G29" s="3"/>
      <c r="H29" s="3"/>
      <c r="I29" s="4"/>
      <c r="J29" s="8">
        <f t="shared" si="0"/>
        <v>0</v>
      </c>
      <c r="K29" s="3"/>
      <c r="L29" s="3"/>
      <c r="M29" s="64">
        <f>+IF(L29=Hoja2!$B$16,J29*(1+IFERROR(VLOOKUP(K29,Hoja2!$B$5:$E$9,2,FALSE),0))^IFERROR(VLOOKUP(K29,Hoja2!$B$5:$E$9,4,FALSE),1),0)</f>
        <v>0</v>
      </c>
      <c r="N29" s="64">
        <f>+IF(L29=Hoja2!$B$17,J29*(1+IFERROR(VLOOKUP(K29,Hoja2!$B$5:$E$9,2,FALSE),0))^IFERROR(VLOOKUP(K29,Hoja2!$B$5:$E$9,4,FALSE),1),0)</f>
        <v>0</v>
      </c>
      <c r="O29" s="64">
        <f>+IF(L29=Hoja2!$B$19,J29*(1+IFERROR(VLOOKUP(K29,Hoja2!$B$5:$E$9,2,FALSE),0))^IFERROR(VLOOKUP(K29,Hoja2!$B$5:$E$9,4,FALSE),1),0)</f>
        <v>0</v>
      </c>
      <c r="P29" s="64">
        <f>+IF(L29=Hoja2!$B$18,J29*(1+IFERROR(VLOOKUP(K29,Hoja2!$B$5:$E$9,2,FALSE),0))^IFERROR(VLOOKUP(K29,Hoja2!$B$5:$E$9,4,FALSE),1),0)</f>
        <v>0</v>
      </c>
      <c r="Q29" s="65">
        <f t="shared" si="1"/>
        <v>0</v>
      </c>
    </row>
    <row r="30" spans="2:17" x14ac:dyDescent="0.35">
      <c r="B30" s="3"/>
      <c r="C30" s="3"/>
      <c r="D30" s="3"/>
      <c r="E30" s="3"/>
      <c r="F30" s="3"/>
      <c r="G30" s="3"/>
      <c r="H30" s="3"/>
      <c r="I30" s="4"/>
      <c r="J30" s="8">
        <f t="shared" si="0"/>
        <v>0</v>
      </c>
      <c r="K30" s="3"/>
      <c r="L30" s="3"/>
      <c r="M30" s="64">
        <f>+IF(L30=Hoja2!$B$16,J30*(1+IFERROR(VLOOKUP(K30,Hoja2!$B$5:$E$9,2,FALSE),0))^IFERROR(VLOOKUP(K30,Hoja2!$B$5:$E$9,4,FALSE),1),0)</f>
        <v>0</v>
      </c>
      <c r="N30" s="64">
        <f>+IF(L30=Hoja2!$B$17,J30*(1+IFERROR(VLOOKUP(K30,Hoja2!$B$5:$E$9,2,FALSE),0))^IFERROR(VLOOKUP(K30,Hoja2!$B$5:$E$9,4,FALSE),1),0)</f>
        <v>0</v>
      </c>
      <c r="O30" s="64">
        <f>+IF(L30=Hoja2!$B$19,J30*(1+IFERROR(VLOOKUP(K30,Hoja2!$B$5:$E$9,2,FALSE),0))^IFERROR(VLOOKUP(K30,Hoja2!$B$5:$E$9,4,FALSE),1),0)</f>
        <v>0</v>
      </c>
      <c r="P30" s="64">
        <f>+IF(L30=Hoja2!$B$18,J30*(1+IFERROR(VLOOKUP(K30,Hoja2!$B$5:$E$9,2,FALSE),0))^IFERROR(VLOOKUP(K30,Hoja2!$B$5:$E$9,4,FALSE),1),0)</f>
        <v>0</v>
      </c>
      <c r="Q30" s="65">
        <f t="shared" si="1"/>
        <v>0</v>
      </c>
    </row>
    <row r="31" spans="2:17" x14ac:dyDescent="0.35">
      <c r="B31" s="3"/>
      <c r="C31" s="3"/>
      <c r="D31" s="3"/>
      <c r="E31" s="3"/>
      <c r="F31" s="3"/>
      <c r="G31" s="3"/>
      <c r="H31" s="3"/>
      <c r="I31" s="4"/>
      <c r="J31" s="8">
        <f t="shared" si="0"/>
        <v>0</v>
      </c>
      <c r="K31" s="3"/>
      <c r="L31" s="3"/>
      <c r="M31" s="64">
        <f>+IF(L31=Hoja2!$B$16,J31*(1+IFERROR(VLOOKUP(K31,Hoja2!$B$5:$E$9,2,FALSE),0))^IFERROR(VLOOKUP(K31,Hoja2!$B$5:$E$9,4,FALSE),1),0)</f>
        <v>0</v>
      </c>
      <c r="N31" s="64">
        <f>+IF(L31=Hoja2!$B$17,J31*(1+IFERROR(VLOOKUP(K31,Hoja2!$B$5:$E$9,2,FALSE),0))^IFERROR(VLOOKUP(K31,Hoja2!$B$5:$E$9,4,FALSE),1),0)</f>
        <v>0</v>
      </c>
      <c r="O31" s="64">
        <f>+IF(L31=Hoja2!$B$19,J31*(1+IFERROR(VLOOKUP(K31,Hoja2!$B$5:$E$9,2,FALSE),0))^IFERROR(VLOOKUP(K31,Hoja2!$B$5:$E$9,4,FALSE),1),0)</f>
        <v>0</v>
      </c>
      <c r="P31" s="64">
        <f>+IF(L31=Hoja2!$B$18,J31*(1+IFERROR(VLOOKUP(K31,Hoja2!$B$5:$E$9,2,FALSE),0))^IFERROR(VLOOKUP(K31,Hoja2!$B$5:$E$9,4,FALSE),1),0)</f>
        <v>0</v>
      </c>
      <c r="Q31" s="65">
        <f t="shared" si="1"/>
        <v>0</v>
      </c>
    </row>
    <row r="32" spans="2:17" x14ac:dyDescent="0.35">
      <c r="B32" s="3"/>
      <c r="C32" s="3"/>
      <c r="D32" s="3"/>
      <c r="E32" s="3"/>
      <c r="F32" s="3"/>
      <c r="G32" s="3"/>
      <c r="H32" s="3"/>
      <c r="I32" s="4"/>
      <c r="J32" s="8">
        <f t="shared" si="0"/>
        <v>0</v>
      </c>
      <c r="K32" s="3"/>
      <c r="L32" s="3"/>
      <c r="M32" s="64">
        <f>+IF(L32=Hoja2!$B$16,J32*(1+IFERROR(VLOOKUP(K32,Hoja2!$B$5:$E$9,2,FALSE),0))^IFERROR(VLOOKUP(K32,Hoja2!$B$5:$E$9,4,FALSE),1),0)</f>
        <v>0</v>
      </c>
      <c r="N32" s="64">
        <f>+IF(L32=Hoja2!$B$17,J32*(1+IFERROR(VLOOKUP(K32,Hoja2!$B$5:$E$9,2,FALSE),0))^IFERROR(VLOOKUP(K32,Hoja2!$B$5:$E$9,4,FALSE),1),0)</f>
        <v>0</v>
      </c>
      <c r="O32" s="64">
        <f>+IF(L32=Hoja2!$B$19,J32*(1+IFERROR(VLOOKUP(K32,Hoja2!$B$5:$E$9,2,FALSE),0))^IFERROR(VLOOKUP(K32,Hoja2!$B$5:$E$9,4,FALSE),1),0)</f>
        <v>0</v>
      </c>
      <c r="P32" s="64">
        <f>+IF(L32=Hoja2!$B$18,J32*(1+IFERROR(VLOOKUP(K32,Hoja2!$B$5:$E$9,2,FALSE),0))^IFERROR(VLOOKUP(K32,Hoja2!$B$5:$E$9,4,FALSE),1),0)</f>
        <v>0</v>
      </c>
      <c r="Q32" s="65">
        <f t="shared" si="1"/>
        <v>0</v>
      </c>
    </row>
    <row r="33" spans="2:17" x14ac:dyDescent="0.35">
      <c r="B33" s="3"/>
      <c r="C33" s="3"/>
      <c r="D33" s="3"/>
      <c r="E33" s="3"/>
      <c r="F33" s="3"/>
      <c r="G33" s="3"/>
      <c r="H33" s="3"/>
      <c r="I33" s="4"/>
      <c r="J33" s="8">
        <f t="shared" si="0"/>
        <v>0</v>
      </c>
      <c r="K33" s="3"/>
      <c r="L33" s="3"/>
      <c r="M33" s="64">
        <f>+IF(L33=Hoja2!$B$16,J33*(1+IFERROR(VLOOKUP(K33,Hoja2!$B$5:$E$9,2,FALSE),0))^IFERROR(VLOOKUP(K33,Hoja2!$B$5:$E$9,4,FALSE),1),0)</f>
        <v>0</v>
      </c>
      <c r="N33" s="64">
        <f>+IF(L33=Hoja2!$B$17,J33*(1+IFERROR(VLOOKUP(K33,Hoja2!$B$5:$E$9,2,FALSE),0))^IFERROR(VLOOKUP(K33,Hoja2!$B$5:$E$9,4,FALSE),1),0)</f>
        <v>0</v>
      </c>
      <c r="O33" s="64">
        <f>+IF(L33=Hoja2!$B$19,J33*(1+IFERROR(VLOOKUP(K33,Hoja2!$B$5:$E$9,2,FALSE),0))^IFERROR(VLOOKUP(K33,Hoja2!$B$5:$E$9,4,FALSE),1),0)</f>
        <v>0</v>
      </c>
      <c r="P33" s="64">
        <f>+IF(L33=Hoja2!$B$18,J33*(1+IFERROR(VLOOKUP(K33,Hoja2!$B$5:$E$9,2,FALSE),0))^IFERROR(VLOOKUP(K33,Hoja2!$B$5:$E$9,4,FALSE),1),0)</f>
        <v>0</v>
      </c>
      <c r="Q33" s="65">
        <f t="shared" si="1"/>
        <v>0</v>
      </c>
    </row>
    <row r="34" spans="2:17" x14ac:dyDescent="0.35">
      <c r="B34" s="3"/>
      <c r="C34" s="3"/>
      <c r="D34" s="3"/>
      <c r="E34" s="3"/>
      <c r="F34" s="3"/>
      <c r="G34" s="3"/>
      <c r="H34" s="3"/>
      <c r="I34" s="4"/>
      <c r="J34" s="8">
        <f t="shared" si="0"/>
        <v>0</v>
      </c>
      <c r="K34" s="3"/>
      <c r="L34" s="3"/>
      <c r="M34" s="64">
        <f>+IF(L34=Hoja2!$B$16,J34*(1+IFERROR(VLOOKUP(K34,Hoja2!$B$5:$E$9,2,FALSE),0))^IFERROR(VLOOKUP(K34,Hoja2!$B$5:$E$9,4,FALSE),1),0)</f>
        <v>0</v>
      </c>
      <c r="N34" s="64">
        <f>+IF(L34=Hoja2!$B$17,J34*(1+IFERROR(VLOOKUP(K34,Hoja2!$B$5:$E$9,2,FALSE),0))^IFERROR(VLOOKUP(K34,Hoja2!$B$5:$E$9,4,FALSE),1),0)</f>
        <v>0</v>
      </c>
      <c r="O34" s="64">
        <f>+IF(L34=Hoja2!$B$19,J34*(1+IFERROR(VLOOKUP(K34,Hoja2!$B$5:$E$9,2,FALSE),0))^IFERROR(VLOOKUP(K34,Hoja2!$B$5:$E$9,4,FALSE),1),0)</f>
        <v>0</v>
      </c>
      <c r="P34" s="64">
        <f>+IF(L34=Hoja2!$B$18,J34*(1+IFERROR(VLOOKUP(K34,Hoja2!$B$5:$E$9,2,FALSE),0))^IFERROR(VLOOKUP(K34,Hoja2!$B$5:$E$9,4,FALSE),1),0)</f>
        <v>0</v>
      </c>
      <c r="Q34" s="65">
        <f t="shared" si="1"/>
        <v>0</v>
      </c>
    </row>
    <row r="35" spans="2:17" x14ac:dyDescent="0.35">
      <c r="B35" s="3"/>
      <c r="C35" s="3"/>
      <c r="D35" s="3"/>
      <c r="E35" s="3"/>
      <c r="F35" s="3"/>
      <c r="G35" s="3"/>
      <c r="H35" s="3"/>
      <c r="I35" s="4"/>
      <c r="J35" s="8">
        <f t="shared" si="0"/>
        <v>0</v>
      </c>
      <c r="K35" s="3"/>
      <c r="L35" s="3"/>
      <c r="M35" s="64">
        <f>+IF(L35=Hoja2!$B$16,J35*(1+IFERROR(VLOOKUP(K35,Hoja2!$B$5:$E$9,2,FALSE),0))^IFERROR(VLOOKUP(K35,Hoja2!$B$5:$E$9,4,FALSE),1),0)</f>
        <v>0</v>
      </c>
      <c r="N35" s="64">
        <f>+IF(L35=Hoja2!$B$17,J35*(1+IFERROR(VLOOKUP(K35,Hoja2!$B$5:$E$9,2,FALSE),0))^IFERROR(VLOOKUP(K35,Hoja2!$B$5:$E$9,4,FALSE),1),0)</f>
        <v>0</v>
      </c>
      <c r="O35" s="64">
        <f>+IF(L35=Hoja2!$B$19,J35*(1+IFERROR(VLOOKUP(K35,Hoja2!$B$5:$E$9,2,FALSE),0))^IFERROR(VLOOKUP(K35,Hoja2!$B$5:$E$9,4,FALSE),1),0)</f>
        <v>0</v>
      </c>
      <c r="P35" s="64">
        <f>+IF(L35=Hoja2!$B$18,J35*(1+IFERROR(VLOOKUP(K35,Hoja2!$B$5:$E$9,2,FALSE),0))^IFERROR(VLOOKUP(K35,Hoja2!$B$5:$E$9,4,FALSE),1),0)</f>
        <v>0</v>
      </c>
      <c r="Q35" s="65">
        <f t="shared" si="1"/>
        <v>0</v>
      </c>
    </row>
    <row r="36" spans="2:17" x14ac:dyDescent="0.35">
      <c r="B36" s="3"/>
      <c r="C36" s="3"/>
      <c r="D36" s="3"/>
      <c r="E36" s="3"/>
      <c r="F36" s="3"/>
      <c r="G36" s="3"/>
      <c r="H36" s="3"/>
      <c r="I36" s="4"/>
      <c r="J36" s="8">
        <f t="shared" si="0"/>
        <v>0</v>
      </c>
      <c r="K36" s="3"/>
      <c r="L36" s="3"/>
      <c r="M36" s="64">
        <f>+IF(L36=Hoja2!$B$16,J36*(1+IFERROR(VLOOKUP(K36,Hoja2!$B$5:$E$9,2,FALSE),0))^IFERROR(VLOOKUP(K36,Hoja2!$B$5:$E$9,4,FALSE),1),0)</f>
        <v>0</v>
      </c>
      <c r="N36" s="64">
        <f>+IF(L36=Hoja2!$B$17,J36*(1+IFERROR(VLOOKUP(K36,Hoja2!$B$5:$E$9,2,FALSE),0))^IFERROR(VLOOKUP(K36,Hoja2!$B$5:$E$9,4,FALSE),1),0)</f>
        <v>0</v>
      </c>
      <c r="O36" s="64">
        <f>+IF(L36=Hoja2!$B$19,J36*(1+IFERROR(VLOOKUP(K36,Hoja2!$B$5:$E$9,2,FALSE),0))^IFERROR(VLOOKUP(K36,Hoja2!$B$5:$E$9,4,FALSE),1),0)</f>
        <v>0</v>
      </c>
      <c r="P36" s="64">
        <f>+IF(L36=Hoja2!$B$18,J36*(1+IFERROR(VLOOKUP(K36,Hoja2!$B$5:$E$9,2,FALSE),0))^IFERROR(VLOOKUP(K36,Hoja2!$B$5:$E$9,4,FALSE),1),0)</f>
        <v>0</v>
      </c>
      <c r="Q36" s="65">
        <f t="shared" si="1"/>
        <v>0</v>
      </c>
    </row>
    <row r="37" spans="2:17" x14ac:dyDescent="0.35">
      <c r="B37" s="3"/>
      <c r="C37" s="3"/>
      <c r="D37" s="3"/>
      <c r="E37" s="3"/>
      <c r="F37" s="3"/>
      <c r="G37" s="3"/>
      <c r="H37" s="3"/>
      <c r="I37" s="4"/>
      <c r="J37" s="8">
        <f t="shared" si="0"/>
        <v>0</v>
      </c>
      <c r="K37" s="3"/>
      <c r="L37" s="3"/>
      <c r="M37" s="64">
        <f>+IF(L37=Hoja2!$B$16,J37*(1+IFERROR(VLOOKUP(K37,Hoja2!$B$5:$E$9,2,FALSE),0))^IFERROR(VLOOKUP(K37,Hoja2!$B$5:$E$9,4,FALSE),1),0)</f>
        <v>0</v>
      </c>
      <c r="N37" s="64">
        <f>+IF(L37=Hoja2!$B$17,J37*(1+IFERROR(VLOOKUP(K37,Hoja2!$B$5:$E$9,2,FALSE),0))^IFERROR(VLOOKUP(K37,Hoja2!$B$5:$E$9,4,FALSE),1),0)</f>
        <v>0</v>
      </c>
      <c r="O37" s="64">
        <f>+IF(L37=Hoja2!$B$19,J37*(1+IFERROR(VLOOKUP(K37,Hoja2!$B$5:$E$9,2,FALSE),0))^IFERROR(VLOOKUP(K37,Hoja2!$B$5:$E$9,4,FALSE),1),0)</f>
        <v>0</v>
      </c>
      <c r="P37" s="64">
        <f>+IF(L37=Hoja2!$B$18,J37*(1+IFERROR(VLOOKUP(K37,Hoja2!$B$5:$E$9,2,FALSE),0))^IFERROR(VLOOKUP(K37,Hoja2!$B$5:$E$9,4,FALSE),1),0)</f>
        <v>0</v>
      </c>
      <c r="Q37" s="65">
        <f t="shared" si="1"/>
        <v>0</v>
      </c>
    </row>
    <row r="38" spans="2:17" x14ac:dyDescent="0.35">
      <c r="B38" s="3"/>
      <c r="C38" s="3"/>
      <c r="D38" s="3"/>
      <c r="E38" s="3"/>
      <c r="F38" s="3"/>
      <c r="G38" s="3"/>
      <c r="H38" s="3"/>
      <c r="I38" s="4"/>
      <c r="J38" s="8">
        <f t="shared" si="0"/>
        <v>0</v>
      </c>
      <c r="K38" s="3"/>
      <c r="L38" s="3"/>
      <c r="M38" s="64">
        <f>+IF(L38=Hoja2!$B$16,J38*(1+IFERROR(VLOOKUP(K38,Hoja2!$B$5:$E$9,2,FALSE),0))^IFERROR(VLOOKUP(K38,Hoja2!$B$5:$E$9,4,FALSE),1),0)</f>
        <v>0</v>
      </c>
      <c r="N38" s="64">
        <f>+IF(L38=Hoja2!$B$17,J38*(1+IFERROR(VLOOKUP(K38,Hoja2!$B$5:$E$9,2,FALSE),0))^IFERROR(VLOOKUP(K38,Hoja2!$B$5:$E$9,4,FALSE),1),0)</f>
        <v>0</v>
      </c>
      <c r="O38" s="64">
        <f>+IF(L38=Hoja2!$B$19,J38*(1+IFERROR(VLOOKUP(K38,Hoja2!$B$5:$E$9,2,FALSE),0))^IFERROR(VLOOKUP(K38,Hoja2!$B$5:$E$9,4,FALSE),1),0)</f>
        <v>0</v>
      </c>
      <c r="P38" s="64">
        <f>+IF(L38=Hoja2!$B$18,J38*(1+IFERROR(VLOOKUP(K38,Hoja2!$B$5:$E$9,2,FALSE),0))^IFERROR(VLOOKUP(K38,Hoja2!$B$5:$E$9,4,FALSE),1),0)</f>
        <v>0</v>
      </c>
      <c r="Q38" s="65">
        <f t="shared" si="1"/>
        <v>0</v>
      </c>
    </row>
    <row r="39" spans="2:17" x14ac:dyDescent="0.35">
      <c r="M39" s="66">
        <f>+SUM(M9:M38)</f>
        <v>0</v>
      </c>
      <c r="N39" s="66">
        <f>+SUM(N9:N38)</f>
        <v>0</v>
      </c>
      <c r="O39" s="66">
        <f>+SUM(O9:O38)</f>
        <v>0</v>
      </c>
      <c r="P39" s="66">
        <f>+SUM(P9:P38)</f>
        <v>0</v>
      </c>
      <c r="Q39" s="66">
        <f>+SUM(Q9:Q38)</f>
        <v>0</v>
      </c>
    </row>
  </sheetData>
  <sheetProtection algorithmName="SHA-512" hashValue="MLMsZMHLzzUGdvY+TjxjRk6hYMEcpFwC+ohVEV1mcrxS/s2CEhlU+tqCP7idSG9STA2vx9OFmFXjyoUjyw6a5Q==" saltValue="Os1q046citt5IK2icmB4aw==" spinCount="100000" sheet="1" objects="1" scenarios="1"/>
  <mergeCells count="2">
    <mergeCell ref="D3:R3"/>
    <mergeCell ref="C5:R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0000000}">
          <x14:formula1>
            <xm:f>Hoja2!$B$5:$B$9</xm:f>
          </x14:formula1>
          <xm:sqref>K9:K38</xm:sqref>
        </x14:dataValidation>
        <x14:dataValidation type="list" allowBlank="1" showInputMessage="1" showErrorMessage="1" xr:uid="{00000000-0002-0000-0E00-000001000000}">
          <x14:formula1>
            <xm:f>Hoja2!$B$16:$B$19</xm:f>
          </x14:formula1>
          <xm:sqref>L9:L38</xm:sqref>
        </x14:dataValidation>
        <x14:dataValidation type="list" allowBlank="1" showInputMessage="1" showErrorMessage="1" xr:uid="{00000000-0002-0000-0E00-000002000000}">
          <x14:formula1>
            <xm:f>'Ficha Resumen'!$D$8:$D$16</xm:f>
          </x14:formula1>
          <xm:sqref>B9:B38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9"/>
  <dimension ref="B3:U41"/>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7265625" customWidth="1"/>
    <col min="2" max="2" width="22.1796875" customWidth="1"/>
    <col min="3" max="3" width="15.26953125" hidden="1" customWidth="1"/>
    <col min="4" max="4" width="24.81640625" hidden="1" customWidth="1"/>
    <col min="5" max="5" width="14.26953125" customWidth="1"/>
    <col min="6" max="6" width="12.1796875" customWidth="1"/>
    <col min="7" max="7" width="11.81640625" customWidth="1"/>
    <col min="8" max="8" width="28.7265625" customWidth="1"/>
    <col min="9" max="9" width="11.81640625" customWidth="1"/>
    <col min="10" max="10" width="29" hidden="1" customWidth="1"/>
    <col min="11" max="11" width="29" customWidth="1"/>
    <col min="12" max="12" width="21.7265625" customWidth="1"/>
    <col min="13" max="13" width="14.26953125" hidden="1" customWidth="1"/>
    <col min="14" max="14" width="12.54296875" customWidth="1"/>
    <col min="15" max="15" width="18.81640625" customWidth="1"/>
    <col min="16" max="16" width="14.7265625" hidden="1" customWidth="1"/>
    <col min="17" max="20" width="21" customWidth="1"/>
    <col min="21" max="21" width="22.81640625" customWidth="1"/>
  </cols>
  <sheetData>
    <row r="3" spans="2:21" ht="24" customHeight="1" x14ac:dyDescent="0.35">
      <c r="B3" s="238" t="s">
        <v>15</v>
      </c>
      <c r="C3" s="238"/>
      <c r="D3" s="238"/>
      <c r="E3" s="238"/>
      <c r="F3" s="238"/>
      <c r="G3" s="239"/>
      <c r="H3" s="237">
        <f>+'Ficha Resumen'!D18</f>
        <v>0</v>
      </c>
      <c r="I3" s="237"/>
      <c r="J3" s="237"/>
      <c r="K3" s="237"/>
      <c r="L3" s="237"/>
      <c r="M3" s="237"/>
      <c r="N3" s="237"/>
      <c r="O3" s="237"/>
      <c r="P3" s="237"/>
      <c r="Q3" s="237"/>
      <c r="R3" s="237"/>
      <c r="S3" s="237"/>
      <c r="T3" s="237"/>
      <c r="U3" s="237"/>
    </row>
    <row r="5" spans="2:21" ht="21" x14ac:dyDescent="0.5">
      <c r="B5" s="96"/>
      <c r="C5" s="96" t="s">
        <v>14</v>
      </c>
      <c r="D5" s="96"/>
      <c r="E5" s="96"/>
      <c r="F5" s="36"/>
      <c r="G5" s="36"/>
      <c r="H5" s="36"/>
      <c r="I5" s="36"/>
      <c r="J5" s="36"/>
      <c r="K5" s="36"/>
      <c r="L5" s="36"/>
      <c r="M5" s="36"/>
      <c r="N5" s="36"/>
      <c r="O5" s="36"/>
      <c r="P5" s="36"/>
      <c r="Q5" s="36"/>
      <c r="R5" s="36"/>
      <c r="S5" s="36"/>
      <c r="T5" s="36"/>
      <c r="U5" s="36"/>
    </row>
    <row r="6" spans="2:21" ht="21" x14ac:dyDescent="0.5">
      <c r="E6" s="14" t="s">
        <v>35</v>
      </c>
      <c r="F6" s="14"/>
      <c r="G6" s="39"/>
      <c r="H6" s="39"/>
      <c r="I6" s="39"/>
      <c r="J6" s="39"/>
      <c r="K6" s="39"/>
      <c r="L6" s="39"/>
      <c r="M6" s="39"/>
      <c r="N6" s="39"/>
      <c r="O6" s="39"/>
      <c r="P6" s="39"/>
      <c r="Q6" s="39"/>
      <c r="R6" s="39"/>
      <c r="S6" s="39"/>
      <c r="T6" s="39"/>
      <c r="U6" s="39"/>
    </row>
    <row r="7" spans="2:21" s="67" customFormat="1" ht="12.65" customHeight="1" x14ac:dyDescent="0.5">
      <c r="B7" s="95"/>
      <c r="C7" s="14"/>
      <c r="D7" s="14"/>
      <c r="E7" s="14"/>
      <c r="F7" s="14"/>
      <c r="G7" s="14"/>
      <c r="H7" s="68"/>
      <c r="I7" s="68"/>
      <c r="J7" s="68"/>
      <c r="K7" s="68"/>
      <c r="L7" s="68"/>
      <c r="M7" s="68"/>
      <c r="N7" s="69"/>
      <c r="O7" s="69"/>
      <c r="P7" s="69"/>
      <c r="Q7" s="69"/>
      <c r="R7" s="69"/>
      <c r="S7" s="69"/>
    </row>
    <row r="8" spans="2:21" ht="46.5" x14ac:dyDescent="0.35">
      <c r="B8" s="16" t="s">
        <v>175</v>
      </c>
      <c r="C8" s="16" t="s">
        <v>176</v>
      </c>
      <c r="D8" s="16" t="s">
        <v>177</v>
      </c>
      <c r="E8" s="16" t="s">
        <v>81</v>
      </c>
      <c r="F8" s="16" t="s">
        <v>200</v>
      </c>
      <c r="G8" s="16" t="s">
        <v>201</v>
      </c>
      <c r="H8" s="16" t="s">
        <v>202</v>
      </c>
      <c r="I8" s="16" t="s">
        <v>203</v>
      </c>
      <c r="J8" s="16" t="s">
        <v>180</v>
      </c>
      <c r="K8" s="16" t="s">
        <v>241</v>
      </c>
      <c r="L8" s="16" t="s">
        <v>204</v>
      </c>
      <c r="M8" s="16" t="s">
        <v>11</v>
      </c>
      <c r="N8" s="16" t="s">
        <v>17</v>
      </c>
      <c r="O8" s="16" t="s">
        <v>33</v>
      </c>
      <c r="P8" s="16" t="s">
        <v>4</v>
      </c>
      <c r="Q8" s="32" t="str">
        <f>+Software!M8</f>
        <v>Financiado Caja</v>
      </c>
      <c r="R8" s="32" t="str">
        <f>+Software!N8</f>
        <v>Financiado No Caja</v>
      </c>
      <c r="S8" s="32" t="str">
        <f>+Software!O8</f>
        <v>Contrapartida Especie</v>
      </c>
      <c r="T8" s="32" t="str">
        <f>+Software!P8</f>
        <v>Contrapartida Efectivo</v>
      </c>
      <c r="U8" s="18" t="s">
        <v>6</v>
      </c>
    </row>
    <row r="9" spans="2:21" x14ac:dyDescent="0.35">
      <c r="B9" s="3"/>
      <c r="C9" s="3"/>
      <c r="D9" s="3"/>
      <c r="E9" s="3"/>
      <c r="F9" s="3"/>
      <c r="G9" s="3"/>
      <c r="H9" s="3"/>
      <c r="I9" s="3"/>
      <c r="J9" s="3"/>
      <c r="K9" s="3"/>
      <c r="L9" s="4"/>
      <c r="M9" s="8">
        <f>+L9*G9*F9</f>
        <v>0</v>
      </c>
      <c r="N9" s="3"/>
      <c r="O9" s="3"/>
      <c r="P9" s="3"/>
      <c r="Q9" s="64">
        <f>+IF(O9=Hoja2!$B$16,M9*(1+IFERROR(VLOOKUP(N9,Hoja2!$B$5:$E$9,2,FALSE),0))^IFERROR(VLOOKUP(N9,Hoja2!$B$5:$E$9,4,FALSE),1),0)</f>
        <v>0</v>
      </c>
      <c r="R9" s="64">
        <f>+IF(O9=Hoja2!$B$17,M9*(1+IFERROR(VLOOKUP(N9,Hoja2!$B$5:$E$9,2,FALSE),0))^IFERROR(VLOOKUP(N9,Hoja2!$B$5:$E$9,4,FALSE),1),0)</f>
        <v>0</v>
      </c>
      <c r="S9" s="64">
        <f>+IF(O9=Hoja2!$B$19,M9*(1+IFERROR(VLOOKUP(N9,Hoja2!$B$5:$E$9,2,FALSE),0))^IFERROR(VLOOKUP(N9,Hoja2!$B$5:$E$9,4,FALSE),1),0)</f>
        <v>0</v>
      </c>
      <c r="T9" s="64">
        <f>+IF(O9=Hoja2!$B$18,M9*(1+IFERROR(VLOOKUP(N9,Hoja2!$B$5:$E$9,2,FALSE),0))^IFERROR(VLOOKUP(N9,Hoja2!$B$5:$E$9,4,FALSE),1),0)</f>
        <v>0</v>
      </c>
      <c r="U9" s="65">
        <f>+SUM(Q9:T9)</f>
        <v>0</v>
      </c>
    </row>
    <row r="10" spans="2:21" x14ac:dyDescent="0.35">
      <c r="B10" s="3"/>
      <c r="C10" s="3"/>
      <c r="D10" s="3"/>
      <c r="E10" s="3"/>
      <c r="F10" s="3"/>
      <c r="G10" s="3"/>
      <c r="H10" s="3"/>
      <c r="I10" s="3"/>
      <c r="J10" s="3"/>
      <c r="K10" s="3"/>
      <c r="L10" s="4"/>
      <c r="M10" s="8">
        <f t="shared" ref="M10:M38" si="0">+L10*G10*F10</f>
        <v>0</v>
      </c>
      <c r="N10" s="3"/>
      <c r="O10" s="3"/>
      <c r="P10" s="3"/>
      <c r="Q10" s="64">
        <f>+IF(O10=Hoja2!$B$16,M10*(1+IFERROR(VLOOKUP(N10,Hoja2!$B$5:$E$9,2,FALSE),0))^IFERROR(VLOOKUP(N10,Hoja2!$B$5:$E$9,4,FALSE),1),0)</f>
        <v>0</v>
      </c>
      <c r="R10" s="64">
        <f>+IF(O10=Hoja2!$B$17,M10*(1+IFERROR(VLOOKUP(N10,Hoja2!$B$5:$E$9,2,FALSE),0))^IFERROR(VLOOKUP(N10,Hoja2!$B$5:$E$9,4,FALSE),1),0)</f>
        <v>0</v>
      </c>
      <c r="S10" s="64">
        <f>+IF(O10=Hoja2!$B$19,M10*(1+IFERROR(VLOOKUP(N10,Hoja2!$B$5:$E$9,2,FALSE),0))^IFERROR(VLOOKUP(N10,Hoja2!$B$5:$E$9,4,FALSE),1),0)</f>
        <v>0</v>
      </c>
      <c r="T10" s="64">
        <f>+IF(O10=Hoja2!$B$18,M10*(1+IFERROR(VLOOKUP(N10,Hoja2!$B$5:$E$9,2,FALSE),0))^IFERROR(VLOOKUP(N10,Hoja2!$B$5:$E$9,4,FALSE),1),0)</f>
        <v>0</v>
      </c>
      <c r="U10" s="65">
        <f t="shared" ref="U10:U38" si="1">+SUM(Q10:T10)</f>
        <v>0</v>
      </c>
    </row>
    <row r="11" spans="2:21" x14ac:dyDescent="0.35">
      <c r="B11" s="3"/>
      <c r="C11" s="3"/>
      <c r="D11" s="3"/>
      <c r="E11" s="3"/>
      <c r="F11" s="3"/>
      <c r="G11" s="3"/>
      <c r="H11" s="3"/>
      <c r="I11" s="3"/>
      <c r="J11" s="3"/>
      <c r="K11" s="3"/>
      <c r="L11" s="4"/>
      <c r="M11" s="8">
        <f t="shared" si="0"/>
        <v>0</v>
      </c>
      <c r="N11" s="3"/>
      <c r="O11" s="3"/>
      <c r="P11" s="3"/>
      <c r="Q11" s="64">
        <f>+IF(O11=Hoja2!$B$16,M11*(1+IFERROR(VLOOKUP(N11,Hoja2!$B$5:$E$9,2,FALSE),0))^IFERROR(VLOOKUP(N11,Hoja2!$B$5:$E$9,4,FALSE),1),0)</f>
        <v>0</v>
      </c>
      <c r="R11" s="64">
        <f>+IF(O11=Hoja2!$B$17,M11*(1+IFERROR(VLOOKUP(N11,Hoja2!$B$5:$E$9,2,FALSE),0))^IFERROR(VLOOKUP(N11,Hoja2!$B$5:$E$9,4,FALSE),1),0)</f>
        <v>0</v>
      </c>
      <c r="S11" s="64">
        <f>+IF(O11=Hoja2!$B$19,M11*(1+IFERROR(VLOOKUP(N11,Hoja2!$B$5:$E$9,2,FALSE),0))^IFERROR(VLOOKUP(N11,Hoja2!$B$5:$E$9,4,FALSE),1),0)</f>
        <v>0</v>
      </c>
      <c r="T11" s="64">
        <f>+IF(O11=Hoja2!$B$18,M11*(1+IFERROR(VLOOKUP(N11,Hoja2!$B$5:$E$9,2,FALSE),0))^IFERROR(VLOOKUP(N11,Hoja2!$B$5:$E$9,4,FALSE),1),0)</f>
        <v>0</v>
      </c>
      <c r="U11" s="65">
        <f t="shared" si="1"/>
        <v>0</v>
      </c>
    </row>
    <row r="12" spans="2:21" x14ac:dyDescent="0.35">
      <c r="B12" s="3"/>
      <c r="C12" s="3"/>
      <c r="D12" s="3"/>
      <c r="E12" s="3"/>
      <c r="F12" s="3"/>
      <c r="G12" s="3"/>
      <c r="H12" s="3"/>
      <c r="I12" s="3"/>
      <c r="J12" s="3"/>
      <c r="K12" s="3"/>
      <c r="L12" s="4"/>
      <c r="M12" s="8">
        <f t="shared" si="0"/>
        <v>0</v>
      </c>
      <c r="N12" s="3"/>
      <c r="O12" s="3"/>
      <c r="P12" s="3"/>
      <c r="Q12" s="64">
        <f>+IF(O12=Hoja2!$B$16,M12*(1+IFERROR(VLOOKUP(N12,Hoja2!$B$5:$E$9,2,FALSE),0))^IFERROR(VLOOKUP(N12,Hoja2!$B$5:$E$9,4,FALSE),1),0)</f>
        <v>0</v>
      </c>
      <c r="R12" s="64">
        <f>+IF(O12=Hoja2!$B$17,M12*(1+IFERROR(VLOOKUP(N12,Hoja2!$B$5:$E$9,2,FALSE),0))^IFERROR(VLOOKUP(N12,Hoja2!$B$5:$E$9,4,FALSE),1),0)</f>
        <v>0</v>
      </c>
      <c r="S12" s="64">
        <f>+IF(O12=Hoja2!$B$19,M12*(1+IFERROR(VLOOKUP(N12,Hoja2!$B$5:$E$9,2,FALSE),0))^IFERROR(VLOOKUP(N12,Hoja2!$B$5:$E$9,4,FALSE),1),0)</f>
        <v>0</v>
      </c>
      <c r="T12" s="64">
        <f>+IF(O12=Hoja2!$B$18,M12*(1+IFERROR(VLOOKUP(N12,Hoja2!$B$5:$E$9,2,FALSE),0))^IFERROR(VLOOKUP(N12,Hoja2!$B$5:$E$9,4,FALSE),1),0)</f>
        <v>0</v>
      </c>
      <c r="U12" s="65">
        <f t="shared" si="1"/>
        <v>0</v>
      </c>
    </row>
    <row r="13" spans="2:21" x14ac:dyDescent="0.35">
      <c r="B13" s="3"/>
      <c r="C13" s="3"/>
      <c r="D13" s="3"/>
      <c r="E13" s="3"/>
      <c r="F13" s="3"/>
      <c r="G13" s="3"/>
      <c r="H13" s="3"/>
      <c r="I13" s="3"/>
      <c r="J13" s="3"/>
      <c r="K13" s="3"/>
      <c r="L13" s="4"/>
      <c r="M13" s="8">
        <f t="shared" si="0"/>
        <v>0</v>
      </c>
      <c r="N13" s="3"/>
      <c r="O13" s="3"/>
      <c r="P13" s="3"/>
      <c r="Q13" s="64">
        <f>+IF(O13=Hoja2!$B$16,M13*(1+IFERROR(VLOOKUP(N13,Hoja2!$B$5:$E$9,2,FALSE),0))^IFERROR(VLOOKUP(N13,Hoja2!$B$5:$E$9,4,FALSE),1),0)</f>
        <v>0</v>
      </c>
      <c r="R13" s="64">
        <f>+IF(O13=Hoja2!$B$17,M13*(1+IFERROR(VLOOKUP(N13,Hoja2!$B$5:$E$9,2,FALSE),0))^IFERROR(VLOOKUP(N13,Hoja2!$B$5:$E$9,4,FALSE),1),0)</f>
        <v>0</v>
      </c>
      <c r="S13" s="64">
        <f>+IF(O13=Hoja2!$B$19,M13*(1+IFERROR(VLOOKUP(N13,Hoja2!$B$5:$E$9,2,FALSE),0))^IFERROR(VLOOKUP(N13,Hoja2!$B$5:$E$9,4,FALSE),1),0)</f>
        <v>0</v>
      </c>
      <c r="T13" s="64">
        <f>+IF(O13=Hoja2!$B$18,M13*(1+IFERROR(VLOOKUP(N13,Hoja2!$B$5:$E$9,2,FALSE),0))^IFERROR(VLOOKUP(N13,Hoja2!$B$5:$E$9,4,FALSE),1),0)</f>
        <v>0</v>
      </c>
      <c r="U13" s="65">
        <f t="shared" si="1"/>
        <v>0</v>
      </c>
    </row>
    <row r="14" spans="2:21" x14ac:dyDescent="0.35">
      <c r="B14" s="3"/>
      <c r="C14" s="3"/>
      <c r="D14" s="3"/>
      <c r="E14" s="3"/>
      <c r="F14" s="3"/>
      <c r="G14" s="3"/>
      <c r="H14" s="3"/>
      <c r="I14" s="3"/>
      <c r="J14" s="3"/>
      <c r="K14" s="3"/>
      <c r="L14" s="4"/>
      <c r="M14" s="8">
        <f t="shared" si="0"/>
        <v>0</v>
      </c>
      <c r="N14" s="3"/>
      <c r="O14" s="3"/>
      <c r="P14" s="3"/>
      <c r="Q14" s="64">
        <f>+IF(O14=Hoja2!$B$16,M14*(1+IFERROR(VLOOKUP(N14,Hoja2!$B$5:$E$9,2,FALSE),0))^IFERROR(VLOOKUP(N14,Hoja2!$B$5:$E$9,4,FALSE),1),0)</f>
        <v>0</v>
      </c>
      <c r="R14" s="64">
        <f>+IF(O14=Hoja2!$B$17,M14*(1+IFERROR(VLOOKUP(N14,Hoja2!$B$5:$E$9,2,FALSE),0))^IFERROR(VLOOKUP(N14,Hoja2!$B$5:$E$9,4,FALSE),1),0)</f>
        <v>0</v>
      </c>
      <c r="S14" s="64">
        <f>+IF(O14=Hoja2!$B$19,M14*(1+IFERROR(VLOOKUP(N14,Hoja2!$B$5:$E$9,2,FALSE),0))^IFERROR(VLOOKUP(N14,Hoja2!$B$5:$E$9,4,FALSE),1),0)</f>
        <v>0</v>
      </c>
      <c r="T14" s="64">
        <f>+IF(O14=Hoja2!$B$18,M14*(1+IFERROR(VLOOKUP(N14,Hoja2!$B$5:$E$9,2,FALSE),0))^IFERROR(VLOOKUP(N14,Hoja2!$B$5:$E$9,4,FALSE),1),0)</f>
        <v>0</v>
      </c>
      <c r="U14" s="65">
        <f t="shared" si="1"/>
        <v>0</v>
      </c>
    </row>
    <row r="15" spans="2:21" x14ac:dyDescent="0.35">
      <c r="B15" s="3"/>
      <c r="C15" s="3"/>
      <c r="D15" s="3"/>
      <c r="E15" s="3"/>
      <c r="F15" s="3"/>
      <c r="G15" s="3"/>
      <c r="H15" s="3"/>
      <c r="I15" s="3"/>
      <c r="J15" s="3"/>
      <c r="K15" s="3"/>
      <c r="L15" s="4"/>
      <c r="M15" s="8">
        <f t="shared" si="0"/>
        <v>0</v>
      </c>
      <c r="N15" s="3"/>
      <c r="O15" s="3"/>
      <c r="P15" s="3"/>
      <c r="Q15" s="64">
        <f>+IF(O15=Hoja2!$B$16,M15*(1+IFERROR(VLOOKUP(N15,Hoja2!$B$5:$E$9,2,FALSE),0))^IFERROR(VLOOKUP(N15,Hoja2!$B$5:$E$9,4,FALSE),1),0)</f>
        <v>0</v>
      </c>
      <c r="R15" s="64">
        <f>+IF(O15=Hoja2!$B$17,M15*(1+IFERROR(VLOOKUP(N15,Hoja2!$B$5:$E$9,2,FALSE),0))^IFERROR(VLOOKUP(N15,Hoja2!$B$5:$E$9,4,FALSE),1),0)</f>
        <v>0</v>
      </c>
      <c r="S15" s="64">
        <f>+IF(O15=Hoja2!$B$19,M15*(1+IFERROR(VLOOKUP(N15,Hoja2!$B$5:$E$9,2,FALSE),0))^IFERROR(VLOOKUP(N15,Hoja2!$B$5:$E$9,4,FALSE),1),0)</f>
        <v>0</v>
      </c>
      <c r="T15" s="64">
        <f>+IF(O15=Hoja2!$B$18,M15*(1+IFERROR(VLOOKUP(N15,Hoja2!$B$5:$E$9,2,FALSE),0))^IFERROR(VLOOKUP(N15,Hoja2!$B$5:$E$9,4,FALSE),1),0)</f>
        <v>0</v>
      </c>
      <c r="U15" s="65">
        <f t="shared" si="1"/>
        <v>0</v>
      </c>
    </row>
    <row r="16" spans="2:21" x14ac:dyDescent="0.35">
      <c r="B16" s="3"/>
      <c r="C16" s="3"/>
      <c r="D16" s="3"/>
      <c r="E16" s="3"/>
      <c r="F16" s="3"/>
      <c r="G16" s="3"/>
      <c r="H16" s="3"/>
      <c r="I16" s="3"/>
      <c r="J16" s="3"/>
      <c r="K16" s="3"/>
      <c r="L16" s="4"/>
      <c r="M16" s="8">
        <f t="shared" si="0"/>
        <v>0</v>
      </c>
      <c r="N16" s="3"/>
      <c r="O16" s="3"/>
      <c r="P16" s="3"/>
      <c r="Q16" s="64">
        <f>+IF(O16=Hoja2!$B$16,M16*(1+IFERROR(VLOOKUP(N16,Hoja2!$B$5:$E$9,2,FALSE),0))^IFERROR(VLOOKUP(N16,Hoja2!$B$5:$E$9,4,FALSE),1),0)</f>
        <v>0</v>
      </c>
      <c r="R16" s="64">
        <f>+IF(O16=Hoja2!$B$17,M16*(1+IFERROR(VLOOKUP(N16,Hoja2!$B$5:$E$9,2,FALSE),0))^IFERROR(VLOOKUP(N16,Hoja2!$B$5:$E$9,4,FALSE),1),0)</f>
        <v>0</v>
      </c>
      <c r="S16" s="64">
        <f>+IF(O16=Hoja2!$B$19,M16*(1+IFERROR(VLOOKUP(N16,Hoja2!$B$5:$E$9,2,FALSE),0))^IFERROR(VLOOKUP(N16,Hoja2!$B$5:$E$9,4,FALSE),1),0)</f>
        <v>0</v>
      </c>
      <c r="T16" s="64">
        <f>+IF(O16=Hoja2!$B$18,M16*(1+IFERROR(VLOOKUP(N16,Hoja2!$B$5:$E$9,2,FALSE),0))^IFERROR(VLOOKUP(N16,Hoja2!$B$5:$E$9,4,FALSE),1),0)</f>
        <v>0</v>
      </c>
      <c r="U16" s="65">
        <f t="shared" si="1"/>
        <v>0</v>
      </c>
    </row>
    <row r="17" spans="2:21" x14ac:dyDescent="0.35">
      <c r="B17" s="3"/>
      <c r="C17" s="3"/>
      <c r="D17" s="3"/>
      <c r="E17" s="3"/>
      <c r="F17" s="3"/>
      <c r="G17" s="3"/>
      <c r="H17" s="3"/>
      <c r="I17" s="3"/>
      <c r="J17" s="3"/>
      <c r="K17" s="3"/>
      <c r="L17" s="4"/>
      <c r="M17" s="8">
        <f t="shared" si="0"/>
        <v>0</v>
      </c>
      <c r="N17" s="3"/>
      <c r="O17" s="3"/>
      <c r="P17" s="3"/>
      <c r="Q17" s="64">
        <f>+IF(O17=Hoja2!$B$16,M17*(1+IFERROR(VLOOKUP(N17,Hoja2!$B$5:$E$9,2,FALSE),0))^IFERROR(VLOOKUP(N17,Hoja2!$B$5:$E$9,4,FALSE),1),0)</f>
        <v>0</v>
      </c>
      <c r="R17" s="64">
        <f>+IF(O17=Hoja2!$B$17,M17*(1+IFERROR(VLOOKUP(N17,Hoja2!$B$5:$E$9,2,FALSE),0))^IFERROR(VLOOKUP(N17,Hoja2!$B$5:$E$9,4,FALSE),1),0)</f>
        <v>0</v>
      </c>
      <c r="S17" s="64">
        <f>+IF(O17=Hoja2!$B$19,M17*(1+IFERROR(VLOOKUP(N17,Hoja2!$B$5:$E$9,2,FALSE),0))^IFERROR(VLOOKUP(N17,Hoja2!$B$5:$E$9,4,FALSE),1),0)</f>
        <v>0</v>
      </c>
      <c r="T17" s="64">
        <f>+IF(O17=Hoja2!$B$18,M17*(1+IFERROR(VLOOKUP(N17,Hoja2!$B$5:$E$9,2,FALSE),0))^IFERROR(VLOOKUP(N17,Hoja2!$B$5:$E$9,4,FALSE),1),0)</f>
        <v>0</v>
      </c>
      <c r="U17" s="65">
        <f t="shared" si="1"/>
        <v>0</v>
      </c>
    </row>
    <row r="18" spans="2:21" x14ac:dyDescent="0.35">
      <c r="B18" s="3"/>
      <c r="C18" s="3"/>
      <c r="D18" s="3"/>
      <c r="E18" s="3"/>
      <c r="F18" s="3"/>
      <c r="G18" s="3"/>
      <c r="H18" s="3"/>
      <c r="I18" s="3"/>
      <c r="J18" s="3"/>
      <c r="K18" s="3"/>
      <c r="L18" s="4"/>
      <c r="M18" s="8">
        <f t="shared" si="0"/>
        <v>0</v>
      </c>
      <c r="N18" s="3"/>
      <c r="O18" s="3"/>
      <c r="P18" s="3"/>
      <c r="Q18" s="64">
        <f>+IF(O18=Hoja2!$B$16,M18*(1+IFERROR(VLOOKUP(N18,Hoja2!$B$5:$E$9,2,FALSE),0))^IFERROR(VLOOKUP(N18,Hoja2!$B$5:$E$9,4,FALSE),1),0)</f>
        <v>0</v>
      </c>
      <c r="R18" s="64">
        <f>+IF(O18=Hoja2!$B$17,M18*(1+IFERROR(VLOOKUP(N18,Hoja2!$B$5:$E$9,2,FALSE),0))^IFERROR(VLOOKUP(N18,Hoja2!$B$5:$E$9,4,FALSE),1),0)</f>
        <v>0</v>
      </c>
      <c r="S18" s="64">
        <f>+IF(O18=Hoja2!$B$19,M18*(1+IFERROR(VLOOKUP(N18,Hoja2!$B$5:$E$9,2,FALSE),0))^IFERROR(VLOOKUP(N18,Hoja2!$B$5:$E$9,4,FALSE),1),0)</f>
        <v>0</v>
      </c>
      <c r="T18" s="64">
        <f>+IF(O18=Hoja2!$B$18,M18*(1+IFERROR(VLOOKUP(N18,Hoja2!$B$5:$E$9,2,FALSE),0))^IFERROR(VLOOKUP(N18,Hoja2!$B$5:$E$9,4,FALSE),1),0)</f>
        <v>0</v>
      </c>
      <c r="U18" s="65">
        <f t="shared" si="1"/>
        <v>0</v>
      </c>
    </row>
    <row r="19" spans="2:21" x14ac:dyDescent="0.35">
      <c r="B19" s="3"/>
      <c r="C19" s="3"/>
      <c r="D19" s="3"/>
      <c r="E19" s="3"/>
      <c r="F19" s="3"/>
      <c r="G19" s="3"/>
      <c r="H19" s="3"/>
      <c r="I19" s="3"/>
      <c r="J19" s="3"/>
      <c r="K19" s="3"/>
      <c r="L19" s="4"/>
      <c r="M19" s="8">
        <f t="shared" si="0"/>
        <v>0</v>
      </c>
      <c r="N19" s="3"/>
      <c r="O19" s="3"/>
      <c r="P19" s="3"/>
      <c r="Q19" s="64">
        <f>+IF(O19=Hoja2!$B$16,M19*(1+IFERROR(VLOOKUP(N19,Hoja2!$B$5:$E$9,2,FALSE),0))^IFERROR(VLOOKUP(N19,Hoja2!$B$5:$E$9,4,FALSE),1),0)</f>
        <v>0</v>
      </c>
      <c r="R19" s="64">
        <f>+IF(O19=Hoja2!$B$17,M19*(1+IFERROR(VLOOKUP(N19,Hoja2!$B$5:$E$9,2,FALSE),0))^IFERROR(VLOOKUP(N19,Hoja2!$B$5:$E$9,4,FALSE),1),0)</f>
        <v>0</v>
      </c>
      <c r="S19" s="64">
        <f>+IF(O19=Hoja2!$B$19,M19*(1+IFERROR(VLOOKUP(N19,Hoja2!$B$5:$E$9,2,FALSE),0))^IFERROR(VLOOKUP(N19,Hoja2!$B$5:$E$9,4,FALSE),1),0)</f>
        <v>0</v>
      </c>
      <c r="T19" s="64">
        <f>+IF(O19=Hoja2!$B$18,M19*(1+IFERROR(VLOOKUP(N19,Hoja2!$B$5:$E$9,2,FALSE),0))^IFERROR(VLOOKUP(N19,Hoja2!$B$5:$E$9,4,FALSE),1),0)</f>
        <v>0</v>
      </c>
      <c r="U19" s="65">
        <f t="shared" si="1"/>
        <v>0</v>
      </c>
    </row>
    <row r="20" spans="2:21" x14ac:dyDescent="0.35">
      <c r="B20" s="3"/>
      <c r="C20" s="3"/>
      <c r="D20" s="3"/>
      <c r="E20" s="3"/>
      <c r="F20" s="3"/>
      <c r="G20" s="3"/>
      <c r="H20" s="3"/>
      <c r="I20" s="3"/>
      <c r="J20" s="3"/>
      <c r="K20" s="3"/>
      <c r="L20" s="4"/>
      <c r="M20" s="8">
        <f t="shared" si="0"/>
        <v>0</v>
      </c>
      <c r="N20" s="3"/>
      <c r="O20" s="3"/>
      <c r="P20" s="3"/>
      <c r="Q20" s="64">
        <f>+IF(O20=Hoja2!$B$16,M20*(1+IFERROR(VLOOKUP(N20,Hoja2!$B$5:$E$9,2,FALSE),0))^IFERROR(VLOOKUP(N20,Hoja2!$B$5:$E$9,4,FALSE),1),0)</f>
        <v>0</v>
      </c>
      <c r="R20" s="64">
        <f>+IF(O20=Hoja2!$B$17,M20*(1+IFERROR(VLOOKUP(N20,Hoja2!$B$5:$E$9,2,FALSE),0))^IFERROR(VLOOKUP(N20,Hoja2!$B$5:$E$9,4,FALSE),1),0)</f>
        <v>0</v>
      </c>
      <c r="S20" s="64">
        <f>+IF(O20=Hoja2!$B$19,M20*(1+IFERROR(VLOOKUP(N20,Hoja2!$B$5:$E$9,2,FALSE),0))^IFERROR(VLOOKUP(N20,Hoja2!$B$5:$E$9,4,FALSE),1),0)</f>
        <v>0</v>
      </c>
      <c r="T20" s="64">
        <f>+IF(O20=Hoja2!$B$18,M20*(1+IFERROR(VLOOKUP(N20,Hoja2!$B$5:$E$9,2,FALSE),0))^IFERROR(VLOOKUP(N20,Hoja2!$B$5:$E$9,4,FALSE),1),0)</f>
        <v>0</v>
      </c>
      <c r="U20" s="65">
        <f t="shared" si="1"/>
        <v>0</v>
      </c>
    </row>
    <row r="21" spans="2:21" x14ac:dyDescent="0.35">
      <c r="B21" s="3"/>
      <c r="C21" s="3"/>
      <c r="D21" s="3"/>
      <c r="E21" s="3"/>
      <c r="F21" s="3"/>
      <c r="G21" s="3"/>
      <c r="H21" s="3"/>
      <c r="I21" s="3"/>
      <c r="J21" s="3"/>
      <c r="K21" s="3"/>
      <c r="L21" s="4"/>
      <c r="M21" s="8">
        <f t="shared" si="0"/>
        <v>0</v>
      </c>
      <c r="N21" s="3"/>
      <c r="O21" s="3"/>
      <c r="P21" s="3"/>
      <c r="Q21" s="64">
        <f>+IF(O21=Hoja2!$B$16,M21*(1+IFERROR(VLOOKUP(N21,Hoja2!$B$5:$E$9,2,FALSE),0))^IFERROR(VLOOKUP(N21,Hoja2!$B$5:$E$9,4,FALSE),1),0)</f>
        <v>0</v>
      </c>
      <c r="R21" s="64">
        <f>+IF(O21=Hoja2!$B$17,M21*(1+IFERROR(VLOOKUP(N21,Hoja2!$B$5:$E$9,2,FALSE),0))^IFERROR(VLOOKUP(N21,Hoja2!$B$5:$E$9,4,FALSE),1),0)</f>
        <v>0</v>
      </c>
      <c r="S21" s="64">
        <f>+IF(O21=Hoja2!$B$19,M21*(1+IFERROR(VLOOKUP(N21,Hoja2!$B$5:$E$9,2,FALSE),0))^IFERROR(VLOOKUP(N21,Hoja2!$B$5:$E$9,4,FALSE),1),0)</f>
        <v>0</v>
      </c>
      <c r="T21" s="64">
        <f>+IF(O21=Hoja2!$B$18,M21*(1+IFERROR(VLOOKUP(N21,Hoja2!$B$5:$E$9,2,FALSE),0))^IFERROR(VLOOKUP(N21,Hoja2!$B$5:$E$9,4,FALSE),1),0)</f>
        <v>0</v>
      </c>
      <c r="U21" s="65">
        <f t="shared" si="1"/>
        <v>0</v>
      </c>
    </row>
    <row r="22" spans="2:21" x14ac:dyDescent="0.35">
      <c r="B22" s="3"/>
      <c r="C22" s="3"/>
      <c r="D22" s="3"/>
      <c r="E22" s="3"/>
      <c r="F22" s="3"/>
      <c r="G22" s="3"/>
      <c r="H22" s="3"/>
      <c r="I22" s="3"/>
      <c r="J22" s="3"/>
      <c r="K22" s="3"/>
      <c r="L22" s="4"/>
      <c r="M22" s="8">
        <f t="shared" si="0"/>
        <v>0</v>
      </c>
      <c r="N22" s="3"/>
      <c r="O22" s="3"/>
      <c r="P22" s="3"/>
      <c r="Q22" s="64">
        <f>+IF(O22=Hoja2!$B$16,M22*(1+IFERROR(VLOOKUP(N22,Hoja2!$B$5:$E$9,2,FALSE),0))^IFERROR(VLOOKUP(N22,Hoja2!$B$5:$E$9,4,FALSE),1),0)</f>
        <v>0</v>
      </c>
      <c r="R22" s="64">
        <f>+IF(O22=Hoja2!$B$17,M22*(1+IFERROR(VLOOKUP(N22,Hoja2!$B$5:$E$9,2,FALSE),0))^IFERROR(VLOOKUP(N22,Hoja2!$B$5:$E$9,4,FALSE),1),0)</f>
        <v>0</v>
      </c>
      <c r="S22" s="64">
        <f>+IF(O22=Hoja2!$B$19,M22*(1+IFERROR(VLOOKUP(N22,Hoja2!$B$5:$E$9,2,FALSE),0))^IFERROR(VLOOKUP(N22,Hoja2!$B$5:$E$9,4,FALSE),1),0)</f>
        <v>0</v>
      </c>
      <c r="T22" s="64">
        <f>+IF(O22=Hoja2!$B$18,M22*(1+IFERROR(VLOOKUP(N22,Hoja2!$B$5:$E$9,2,FALSE),0))^IFERROR(VLOOKUP(N22,Hoja2!$B$5:$E$9,4,FALSE),1),0)</f>
        <v>0</v>
      </c>
      <c r="U22" s="65">
        <f t="shared" si="1"/>
        <v>0</v>
      </c>
    </row>
    <row r="23" spans="2:21" x14ac:dyDescent="0.35">
      <c r="B23" s="3"/>
      <c r="C23" s="3"/>
      <c r="D23" s="3"/>
      <c r="E23" s="3"/>
      <c r="F23" s="3"/>
      <c r="G23" s="3"/>
      <c r="H23" s="3"/>
      <c r="I23" s="3"/>
      <c r="J23" s="3"/>
      <c r="K23" s="3"/>
      <c r="L23" s="4"/>
      <c r="M23" s="8">
        <f t="shared" si="0"/>
        <v>0</v>
      </c>
      <c r="N23" s="3"/>
      <c r="O23" s="3"/>
      <c r="P23" s="3"/>
      <c r="Q23" s="64">
        <f>+IF(O23=Hoja2!$B$16,M23*(1+IFERROR(VLOOKUP(N23,Hoja2!$B$5:$E$9,2,FALSE),0))^IFERROR(VLOOKUP(N23,Hoja2!$B$5:$E$9,4,FALSE),1),0)</f>
        <v>0</v>
      </c>
      <c r="R23" s="64">
        <f>+IF(O23=Hoja2!$B$17,M23*(1+IFERROR(VLOOKUP(N23,Hoja2!$B$5:$E$9,2,FALSE),0))^IFERROR(VLOOKUP(N23,Hoja2!$B$5:$E$9,4,FALSE),1),0)</f>
        <v>0</v>
      </c>
      <c r="S23" s="64">
        <f>+IF(O23=Hoja2!$B$19,M23*(1+IFERROR(VLOOKUP(N23,Hoja2!$B$5:$E$9,2,FALSE),0))^IFERROR(VLOOKUP(N23,Hoja2!$B$5:$E$9,4,FALSE),1),0)</f>
        <v>0</v>
      </c>
      <c r="T23" s="64">
        <f>+IF(O23=Hoja2!$B$18,M23*(1+IFERROR(VLOOKUP(N23,Hoja2!$B$5:$E$9,2,FALSE),0))^IFERROR(VLOOKUP(N23,Hoja2!$B$5:$E$9,4,FALSE),1),0)</f>
        <v>0</v>
      </c>
      <c r="U23" s="65">
        <f t="shared" si="1"/>
        <v>0</v>
      </c>
    </row>
    <row r="24" spans="2:21" x14ac:dyDescent="0.35">
      <c r="B24" s="3"/>
      <c r="C24" s="3"/>
      <c r="D24" s="3"/>
      <c r="E24" s="3"/>
      <c r="F24" s="3"/>
      <c r="G24" s="3"/>
      <c r="H24" s="3"/>
      <c r="I24" s="3"/>
      <c r="J24" s="3"/>
      <c r="K24" s="3"/>
      <c r="L24" s="4"/>
      <c r="M24" s="8">
        <f t="shared" si="0"/>
        <v>0</v>
      </c>
      <c r="N24" s="3"/>
      <c r="O24" s="3"/>
      <c r="P24" s="3"/>
      <c r="Q24" s="64">
        <f>+IF(O24=Hoja2!$B$16,M24*(1+IFERROR(VLOOKUP(N24,Hoja2!$B$5:$E$9,2,FALSE),0))^IFERROR(VLOOKUP(N24,Hoja2!$B$5:$E$9,4,FALSE),1),0)</f>
        <v>0</v>
      </c>
      <c r="R24" s="64">
        <f>+IF(O24=Hoja2!$B$17,M24*(1+IFERROR(VLOOKUP(N24,Hoja2!$B$5:$E$9,2,FALSE),0))^IFERROR(VLOOKUP(N24,Hoja2!$B$5:$E$9,4,FALSE),1),0)</f>
        <v>0</v>
      </c>
      <c r="S24" s="64">
        <f>+IF(O24=Hoja2!$B$19,M24*(1+IFERROR(VLOOKUP(N24,Hoja2!$B$5:$E$9,2,FALSE),0))^IFERROR(VLOOKUP(N24,Hoja2!$B$5:$E$9,4,FALSE),1),0)</f>
        <v>0</v>
      </c>
      <c r="T24" s="64">
        <f>+IF(O24=Hoja2!$B$18,M24*(1+IFERROR(VLOOKUP(N24,Hoja2!$B$5:$E$9,2,FALSE),0))^IFERROR(VLOOKUP(N24,Hoja2!$B$5:$E$9,4,FALSE),1),0)</f>
        <v>0</v>
      </c>
      <c r="U24" s="65">
        <f t="shared" si="1"/>
        <v>0</v>
      </c>
    </row>
    <row r="25" spans="2:21" x14ac:dyDescent="0.35">
      <c r="B25" s="3"/>
      <c r="C25" s="3"/>
      <c r="D25" s="3"/>
      <c r="E25" s="3"/>
      <c r="F25" s="3"/>
      <c r="G25" s="3"/>
      <c r="H25" s="3"/>
      <c r="I25" s="3"/>
      <c r="J25" s="3"/>
      <c r="K25" s="3"/>
      <c r="L25" s="4"/>
      <c r="M25" s="8">
        <f t="shared" si="0"/>
        <v>0</v>
      </c>
      <c r="N25" s="3"/>
      <c r="O25" s="3"/>
      <c r="P25" s="3"/>
      <c r="Q25" s="64">
        <f>+IF(O25=Hoja2!$B$16,M25*(1+IFERROR(VLOOKUP(N25,Hoja2!$B$5:$E$9,2,FALSE),0))^IFERROR(VLOOKUP(N25,Hoja2!$B$5:$E$9,4,FALSE),1),0)</f>
        <v>0</v>
      </c>
      <c r="R25" s="64">
        <f>+IF(O25=Hoja2!$B$17,M25*(1+IFERROR(VLOOKUP(N25,Hoja2!$B$5:$E$9,2,FALSE),0))^IFERROR(VLOOKUP(N25,Hoja2!$B$5:$E$9,4,FALSE),1),0)</f>
        <v>0</v>
      </c>
      <c r="S25" s="64">
        <f>+IF(O25=Hoja2!$B$19,M25*(1+IFERROR(VLOOKUP(N25,Hoja2!$B$5:$E$9,2,FALSE),0))^IFERROR(VLOOKUP(N25,Hoja2!$B$5:$E$9,4,FALSE),1),0)</f>
        <v>0</v>
      </c>
      <c r="T25" s="64">
        <f>+IF(O25=Hoja2!$B$18,M25*(1+IFERROR(VLOOKUP(N25,Hoja2!$B$5:$E$9,2,FALSE),0))^IFERROR(VLOOKUP(N25,Hoja2!$B$5:$E$9,4,FALSE),1),0)</f>
        <v>0</v>
      </c>
      <c r="U25" s="65">
        <f t="shared" si="1"/>
        <v>0</v>
      </c>
    </row>
    <row r="26" spans="2:21" x14ac:dyDescent="0.35">
      <c r="B26" s="3"/>
      <c r="C26" s="3"/>
      <c r="D26" s="3"/>
      <c r="E26" s="3"/>
      <c r="F26" s="3"/>
      <c r="G26" s="3"/>
      <c r="H26" s="3"/>
      <c r="I26" s="3"/>
      <c r="J26" s="3"/>
      <c r="K26" s="3"/>
      <c r="L26" s="4"/>
      <c r="M26" s="8">
        <f t="shared" si="0"/>
        <v>0</v>
      </c>
      <c r="N26" s="3"/>
      <c r="O26" s="3"/>
      <c r="P26" s="3"/>
      <c r="Q26" s="64">
        <f>+IF(O26=Hoja2!$B$16,M26*(1+IFERROR(VLOOKUP(N26,Hoja2!$B$5:$E$9,2,FALSE),0))^IFERROR(VLOOKUP(N26,Hoja2!$B$5:$E$9,4,FALSE),1),0)</f>
        <v>0</v>
      </c>
      <c r="R26" s="64">
        <f>+IF(O26=Hoja2!$B$17,M26*(1+IFERROR(VLOOKUP(N26,Hoja2!$B$5:$E$9,2,FALSE),0))^IFERROR(VLOOKUP(N26,Hoja2!$B$5:$E$9,4,FALSE),1),0)</f>
        <v>0</v>
      </c>
      <c r="S26" s="64">
        <f>+IF(O26=Hoja2!$B$19,M26*(1+IFERROR(VLOOKUP(N26,Hoja2!$B$5:$E$9,2,FALSE),0))^IFERROR(VLOOKUP(N26,Hoja2!$B$5:$E$9,4,FALSE),1),0)</f>
        <v>0</v>
      </c>
      <c r="T26" s="64">
        <f>+IF(O26=Hoja2!$B$18,M26*(1+IFERROR(VLOOKUP(N26,Hoja2!$B$5:$E$9,2,FALSE),0))^IFERROR(VLOOKUP(N26,Hoja2!$B$5:$E$9,4,FALSE),1),0)</f>
        <v>0</v>
      </c>
      <c r="U26" s="65">
        <f t="shared" si="1"/>
        <v>0</v>
      </c>
    </row>
    <row r="27" spans="2:21" x14ac:dyDescent="0.35">
      <c r="B27" s="3"/>
      <c r="C27" s="3"/>
      <c r="D27" s="3"/>
      <c r="E27" s="3"/>
      <c r="F27" s="3"/>
      <c r="G27" s="3"/>
      <c r="H27" s="3"/>
      <c r="I27" s="3"/>
      <c r="J27" s="3"/>
      <c r="K27" s="3"/>
      <c r="L27" s="4"/>
      <c r="M27" s="8">
        <f t="shared" si="0"/>
        <v>0</v>
      </c>
      <c r="N27" s="3"/>
      <c r="O27" s="3"/>
      <c r="P27" s="3"/>
      <c r="Q27" s="64">
        <f>+IF(O27=Hoja2!$B$16,M27*(1+IFERROR(VLOOKUP(N27,Hoja2!$B$5:$E$9,2,FALSE),0))^IFERROR(VLOOKUP(N27,Hoja2!$B$5:$E$9,4,FALSE),1),0)</f>
        <v>0</v>
      </c>
      <c r="R27" s="64">
        <f>+IF(O27=Hoja2!$B$17,M27*(1+IFERROR(VLOOKUP(N27,Hoja2!$B$5:$E$9,2,FALSE),0))^IFERROR(VLOOKUP(N27,Hoja2!$B$5:$E$9,4,FALSE),1),0)</f>
        <v>0</v>
      </c>
      <c r="S27" s="64">
        <f>+IF(O27=Hoja2!$B$19,M27*(1+IFERROR(VLOOKUP(N27,Hoja2!$B$5:$E$9,2,FALSE),0))^IFERROR(VLOOKUP(N27,Hoja2!$B$5:$E$9,4,FALSE),1),0)</f>
        <v>0</v>
      </c>
      <c r="T27" s="64">
        <f>+IF(O27=Hoja2!$B$18,M27*(1+IFERROR(VLOOKUP(N27,Hoja2!$B$5:$E$9,2,FALSE),0))^IFERROR(VLOOKUP(N27,Hoja2!$B$5:$E$9,4,FALSE),1),0)</f>
        <v>0</v>
      </c>
      <c r="U27" s="65">
        <f t="shared" si="1"/>
        <v>0</v>
      </c>
    </row>
    <row r="28" spans="2:21" x14ac:dyDescent="0.35">
      <c r="B28" s="3"/>
      <c r="C28" s="3"/>
      <c r="D28" s="3"/>
      <c r="E28" s="3"/>
      <c r="F28" s="3"/>
      <c r="G28" s="3"/>
      <c r="H28" s="3"/>
      <c r="I28" s="3"/>
      <c r="J28" s="3"/>
      <c r="K28" s="3"/>
      <c r="L28" s="4"/>
      <c r="M28" s="8">
        <f t="shared" si="0"/>
        <v>0</v>
      </c>
      <c r="N28" s="3"/>
      <c r="O28" s="3"/>
      <c r="P28" s="3"/>
      <c r="Q28" s="64">
        <f>+IF(O28=Hoja2!$B$16,M28*(1+IFERROR(VLOOKUP(N28,Hoja2!$B$5:$E$9,2,FALSE),0))^IFERROR(VLOOKUP(N28,Hoja2!$B$5:$E$9,4,FALSE),1),0)</f>
        <v>0</v>
      </c>
      <c r="R28" s="64">
        <f>+IF(O28=Hoja2!$B$17,M28*(1+IFERROR(VLOOKUP(N28,Hoja2!$B$5:$E$9,2,FALSE),0))^IFERROR(VLOOKUP(N28,Hoja2!$B$5:$E$9,4,FALSE),1),0)</f>
        <v>0</v>
      </c>
      <c r="S28" s="64">
        <f>+IF(O28=Hoja2!$B$19,M28*(1+IFERROR(VLOOKUP(N28,Hoja2!$B$5:$E$9,2,FALSE),0))^IFERROR(VLOOKUP(N28,Hoja2!$B$5:$E$9,4,FALSE),1),0)</f>
        <v>0</v>
      </c>
      <c r="T28" s="64">
        <f>+IF(O28=Hoja2!$B$18,M28*(1+IFERROR(VLOOKUP(N28,Hoja2!$B$5:$E$9,2,FALSE),0))^IFERROR(VLOOKUP(N28,Hoja2!$B$5:$E$9,4,FALSE),1),0)</f>
        <v>0</v>
      </c>
      <c r="U28" s="65">
        <f t="shared" si="1"/>
        <v>0</v>
      </c>
    </row>
    <row r="29" spans="2:21" x14ac:dyDescent="0.35">
      <c r="B29" s="3"/>
      <c r="C29" s="3"/>
      <c r="D29" s="3"/>
      <c r="E29" s="3"/>
      <c r="F29" s="3"/>
      <c r="G29" s="3"/>
      <c r="H29" s="3"/>
      <c r="I29" s="3"/>
      <c r="J29" s="3"/>
      <c r="K29" s="3"/>
      <c r="L29" s="4"/>
      <c r="M29" s="8">
        <f t="shared" si="0"/>
        <v>0</v>
      </c>
      <c r="N29" s="3"/>
      <c r="O29" s="3"/>
      <c r="P29" s="3"/>
      <c r="Q29" s="64">
        <f>+IF(O29=Hoja2!$B$16,M29*(1+IFERROR(VLOOKUP(N29,Hoja2!$B$5:$E$9,2,FALSE),0))^IFERROR(VLOOKUP(N29,Hoja2!$B$5:$E$9,4,FALSE),1),0)</f>
        <v>0</v>
      </c>
      <c r="R29" s="64">
        <f>+IF(O29=Hoja2!$B$17,M29*(1+IFERROR(VLOOKUP(N29,Hoja2!$B$5:$E$9,2,FALSE),0))^IFERROR(VLOOKUP(N29,Hoja2!$B$5:$E$9,4,FALSE),1),0)</f>
        <v>0</v>
      </c>
      <c r="S29" s="64">
        <f>+IF(O29=Hoja2!$B$19,M29*(1+IFERROR(VLOOKUP(N29,Hoja2!$B$5:$E$9,2,FALSE),0))^IFERROR(VLOOKUP(N29,Hoja2!$B$5:$E$9,4,FALSE),1),0)</f>
        <v>0</v>
      </c>
      <c r="T29" s="64">
        <f>+IF(O29=Hoja2!$B$18,M29*(1+IFERROR(VLOOKUP(N29,Hoja2!$B$5:$E$9,2,FALSE),0))^IFERROR(VLOOKUP(N29,Hoja2!$B$5:$E$9,4,FALSE),1),0)</f>
        <v>0</v>
      </c>
      <c r="U29" s="65">
        <f t="shared" si="1"/>
        <v>0</v>
      </c>
    </row>
    <row r="30" spans="2:21" x14ac:dyDescent="0.35">
      <c r="B30" s="3"/>
      <c r="C30" s="3"/>
      <c r="D30" s="3"/>
      <c r="E30" s="3"/>
      <c r="F30" s="3"/>
      <c r="G30" s="3"/>
      <c r="H30" s="3"/>
      <c r="I30" s="3"/>
      <c r="J30" s="3"/>
      <c r="K30" s="3"/>
      <c r="L30" s="4"/>
      <c r="M30" s="8">
        <f t="shared" si="0"/>
        <v>0</v>
      </c>
      <c r="N30" s="3"/>
      <c r="O30" s="3"/>
      <c r="P30" s="3"/>
      <c r="Q30" s="64">
        <f>+IF(O30=Hoja2!$B$16,M30*(1+IFERROR(VLOOKUP(N30,Hoja2!$B$5:$E$9,2,FALSE),0))^IFERROR(VLOOKUP(N30,Hoja2!$B$5:$E$9,4,FALSE),1),0)</f>
        <v>0</v>
      </c>
      <c r="R30" s="64">
        <f>+IF(O30=Hoja2!$B$17,M30*(1+IFERROR(VLOOKUP(N30,Hoja2!$B$5:$E$9,2,FALSE),0))^IFERROR(VLOOKUP(N30,Hoja2!$B$5:$E$9,4,FALSE),1),0)</f>
        <v>0</v>
      </c>
      <c r="S30" s="64">
        <f>+IF(O30=Hoja2!$B$19,M30*(1+IFERROR(VLOOKUP(N30,Hoja2!$B$5:$E$9,2,FALSE),0))^IFERROR(VLOOKUP(N30,Hoja2!$B$5:$E$9,4,FALSE),1),0)</f>
        <v>0</v>
      </c>
      <c r="T30" s="64">
        <f>+IF(O30=Hoja2!$B$18,M30*(1+IFERROR(VLOOKUP(N30,Hoja2!$B$5:$E$9,2,FALSE),0))^IFERROR(VLOOKUP(N30,Hoja2!$B$5:$E$9,4,FALSE),1),0)</f>
        <v>0</v>
      </c>
      <c r="U30" s="65">
        <f t="shared" si="1"/>
        <v>0</v>
      </c>
    </row>
    <row r="31" spans="2:21" x14ac:dyDescent="0.35">
      <c r="B31" s="3"/>
      <c r="C31" s="3"/>
      <c r="D31" s="3"/>
      <c r="E31" s="3"/>
      <c r="F31" s="3"/>
      <c r="G31" s="3"/>
      <c r="H31" s="3"/>
      <c r="I31" s="3"/>
      <c r="J31" s="3"/>
      <c r="K31" s="3"/>
      <c r="L31" s="4"/>
      <c r="M31" s="8">
        <f t="shared" si="0"/>
        <v>0</v>
      </c>
      <c r="N31" s="3"/>
      <c r="O31" s="3"/>
      <c r="P31" s="3"/>
      <c r="Q31" s="64">
        <f>+IF(O31=Hoja2!$B$16,M31*(1+IFERROR(VLOOKUP(N31,Hoja2!$B$5:$E$9,2,FALSE),0))^IFERROR(VLOOKUP(N31,Hoja2!$B$5:$E$9,4,FALSE),1),0)</f>
        <v>0</v>
      </c>
      <c r="R31" s="64">
        <f>+IF(O31=Hoja2!$B$17,M31*(1+IFERROR(VLOOKUP(N31,Hoja2!$B$5:$E$9,2,FALSE),0))^IFERROR(VLOOKUP(N31,Hoja2!$B$5:$E$9,4,FALSE),1),0)</f>
        <v>0</v>
      </c>
      <c r="S31" s="64">
        <f>+IF(O31=Hoja2!$B$19,M31*(1+IFERROR(VLOOKUP(N31,Hoja2!$B$5:$E$9,2,FALSE),0))^IFERROR(VLOOKUP(N31,Hoja2!$B$5:$E$9,4,FALSE),1),0)</f>
        <v>0</v>
      </c>
      <c r="T31" s="64">
        <f>+IF(O31=Hoja2!$B$18,M31*(1+IFERROR(VLOOKUP(N31,Hoja2!$B$5:$E$9,2,FALSE),0))^IFERROR(VLOOKUP(N31,Hoja2!$B$5:$E$9,4,FALSE),1),0)</f>
        <v>0</v>
      </c>
      <c r="U31" s="65">
        <f t="shared" si="1"/>
        <v>0</v>
      </c>
    </row>
    <row r="32" spans="2:21" x14ac:dyDescent="0.35">
      <c r="B32" s="3"/>
      <c r="C32" s="3"/>
      <c r="D32" s="3"/>
      <c r="E32" s="3"/>
      <c r="F32" s="3"/>
      <c r="G32" s="3"/>
      <c r="H32" s="3"/>
      <c r="I32" s="3"/>
      <c r="J32" s="3"/>
      <c r="K32" s="3"/>
      <c r="L32" s="4"/>
      <c r="M32" s="8">
        <f t="shared" si="0"/>
        <v>0</v>
      </c>
      <c r="N32" s="3"/>
      <c r="O32" s="3"/>
      <c r="P32" s="3"/>
      <c r="Q32" s="64">
        <f>+IF(O32=Hoja2!$B$16,M32*(1+IFERROR(VLOOKUP(N32,Hoja2!$B$5:$E$9,2,FALSE),0))^IFERROR(VLOOKUP(N32,Hoja2!$B$5:$E$9,4,FALSE),1),0)</f>
        <v>0</v>
      </c>
      <c r="R32" s="64">
        <f>+IF(O32=Hoja2!$B$17,M32*(1+IFERROR(VLOOKUP(N32,Hoja2!$B$5:$E$9,2,FALSE),0))^IFERROR(VLOOKUP(N32,Hoja2!$B$5:$E$9,4,FALSE),1),0)</f>
        <v>0</v>
      </c>
      <c r="S32" s="64">
        <f>+IF(O32=Hoja2!$B$19,M32*(1+IFERROR(VLOOKUP(N32,Hoja2!$B$5:$E$9,2,FALSE),0))^IFERROR(VLOOKUP(N32,Hoja2!$B$5:$E$9,4,FALSE),1),0)</f>
        <v>0</v>
      </c>
      <c r="T32" s="64">
        <f>+IF(O32=Hoja2!$B$18,M32*(1+IFERROR(VLOOKUP(N32,Hoja2!$B$5:$E$9,2,FALSE),0))^IFERROR(VLOOKUP(N32,Hoja2!$B$5:$E$9,4,FALSE),1),0)</f>
        <v>0</v>
      </c>
      <c r="U32" s="65">
        <f t="shared" si="1"/>
        <v>0</v>
      </c>
    </row>
    <row r="33" spans="2:21" x14ac:dyDescent="0.35">
      <c r="B33" s="3"/>
      <c r="C33" s="3"/>
      <c r="D33" s="3"/>
      <c r="E33" s="3"/>
      <c r="F33" s="3"/>
      <c r="G33" s="3"/>
      <c r="H33" s="3"/>
      <c r="I33" s="3"/>
      <c r="J33" s="3"/>
      <c r="K33" s="3"/>
      <c r="L33" s="4"/>
      <c r="M33" s="8">
        <f t="shared" si="0"/>
        <v>0</v>
      </c>
      <c r="N33" s="3"/>
      <c r="O33" s="3"/>
      <c r="P33" s="3"/>
      <c r="Q33" s="64">
        <f>+IF(O33=Hoja2!$B$16,M33*(1+IFERROR(VLOOKUP(N33,Hoja2!$B$5:$E$9,2,FALSE),0))^IFERROR(VLOOKUP(N33,Hoja2!$B$5:$E$9,4,FALSE),1),0)</f>
        <v>0</v>
      </c>
      <c r="R33" s="64">
        <f>+IF(O33=Hoja2!$B$17,M33*(1+IFERROR(VLOOKUP(N33,Hoja2!$B$5:$E$9,2,FALSE),0))^IFERROR(VLOOKUP(N33,Hoja2!$B$5:$E$9,4,FALSE),1),0)</f>
        <v>0</v>
      </c>
      <c r="S33" s="64">
        <f>+IF(O33=Hoja2!$B$19,M33*(1+IFERROR(VLOOKUP(N33,Hoja2!$B$5:$E$9,2,FALSE),0))^IFERROR(VLOOKUP(N33,Hoja2!$B$5:$E$9,4,FALSE),1),0)</f>
        <v>0</v>
      </c>
      <c r="T33" s="64">
        <f>+IF(O33=Hoja2!$B$18,M33*(1+IFERROR(VLOOKUP(N33,Hoja2!$B$5:$E$9,2,FALSE),0))^IFERROR(VLOOKUP(N33,Hoja2!$B$5:$E$9,4,FALSE),1),0)</f>
        <v>0</v>
      </c>
      <c r="U33" s="65">
        <f t="shared" si="1"/>
        <v>0</v>
      </c>
    </row>
    <row r="34" spans="2:21" x14ac:dyDescent="0.35">
      <c r="B34" s="3"/>
      <c r="C34" s="3"/>
      <c r="D34" s="3"/>
      <c r="E34" s="3"/>
      <c r="F34" s="3"/>
      <c r="G34" s="3"/>
      <c r="H34" s="3"/>
      <c r="I34" s="3"/>
      <c r="J34" s="3"/>
      <c r="K34" s="3"/>
      <c r="L34" s="4"/>
      <c r="M34" s="8">
        <f t="shared" si="0"/>
        <v>0</v>
      </c>
      <c r="N34" s="3"/>
      <c r="O34" s="3"/>
      <c r="P34" s="3"/>
      <c r="Q34" s="64">
        <f>+IF(O34=Hoja2!$B$16,M34*(1+IFERROR(VLOOKUP(N34,Hoja2!$B$5:$E$9,2,FALSE),0))^IFERROR(VLOOKUP(N34,Hoja2!$B$5:$E$9,4,FALSE),1),0)</f>
        <v>0</v>
      </c>
      <c r="R34" s="64">
        <f>+IF(O34=Hoja2!$B$17,M34*(1+IFERROR(VLOOKUP(N34,Hoja2!$B$5:$E$9,2,FALSE),0))^IFERROR(VLOOKUP(N34,Hoja2!$B$5:$E$9,4,FALSE),1),0)</f>
        <v>0</v>
      </c>
      <c r="S34" s="64">
        <f>+IF(O34=Hoja2!$B$19,M34*(1+IFERROR(VLOOKUP(N34,Hoja2!$B$5:$E$9,2,FALSE),0))^IFERROR(VLOOKUP(N34,Hoja2!$B$5:$E$9,4,FALSE),1),0)</f>
        <v>0</v>
      </c>
      <c r="T34" s="64">
        <f>+IF(O34=Hoja2!$B$18,M34*(1+IFERROR(VLOOKUP(N34,Hoja2!$B$5:$E$9,2,FALSE),0))^IFERROR(VLOOKUP(N34,Hoja2!$B$5:$E$9,4,FALSE),1),0)</f>
        <v>0</v>
      </c>
      <c r="U34" s="65">
        <f t="shared" si="1"/>
        <v>0</v>
      </c>
    </row>
    <row r="35" spans="2:21" x14ac:dyDescent="0.35">
      <c r="B35" s="3"/>
      <c r="C35" s="3"/>
      <c r="D35" s="3"/>
      <c r="E35" s="3"/>
      <c r="F35" s="3"/>
      <c r="G35" s="3"/>
      <c r="H35" s="3"/>
      <c r="I35" s="3"/>
      <c r="J35" s="3"/>
      <c r="K35" s="3"/>
      <c r="L35" s="4"/>
      <c r="M35" s="8">
        <f t="shared" si="0"/>
        <v>0</v>
      </c>
      <c r="N35" s="3"/>
      <c r="O35" s="3"/>
      <c r="P35" s="3"/>
      <c r="Q35" s="64">
        <f>+IF(O35=Hoja2!$B$16,M35*(1+IFERROR(VLOOKUP(N35,Hoja2!$B$5:$E$9,2,FALSE),0))^IFERROR(VLOOKUP(N35,Hoja2!$B$5:$E$9,4,FALSE),1),0)</f>
        <v>0</v>
      </c>
      <c r="R35" s="64">
        <f>+IF(O35=Hoja2!$B$17,M35*(1+IFERROR(VLOOKUP(N35,Hoja2!$B$5:$E$9,2,FALSE),0))^IFERROR(VLOOKUP(N35,Hoja2!$B$5:$E$9,4,FALSE),1),0)</f>
        <v>0</v>
      </c>
      <c r="S35" s="64">
        <f>+IF(O35=Hoja2!$B$19,M35*(1+IFERROR(VLOOKUP(N35,Hoja2!$B$5:$E$9,2,FALSE),0))^IFERROR(VLOOKUP(N35,Hoja2!$B$5:$E$9,4,FALSE),1),0)</f>
        <v>0</v>
      </c>
      <c r="T35" s="64">
        <f>+IF(O35=Hoja2!$B$18,M35*(1+IFERROR(VLOOKUP(N35,Hoja2!$B$5:$E$9,2,FALSE),0))^IFERROR(VLOOKUP(N35,Hoja2!$B$5:$E$9,4,FALSE),1),0)</f>
        <v>0</v>
      </c>
      <c r="U35" s="65">
        <f t="shared" si="1"/>
        <v>0</v>
      </c>
    </row>
    <row r="36" spans="2:21" x14ac:dyDescent="0.35">
      <c r="B36" s="3"/>
      <c r="C36" s="3"/>
      <c r="D36" s="3"/>
      <c r="E36" s="3"/>
      <c r="F36" s="3"/>
      <c r="G36" s="3"/>
      <c r="H36" s="3"/>
      <c r="I36" s="3"/>
      <c r="J36" s="3"/>
      <c r="K36" s="3"/>
      <c r="L36" s="4"/>
      <c r="M36" s="8">
        <f t="shared" si="0"/>
        <v>0</v>
      </c>
      <c r="N36" s="3"/>
      <c r="O36" s="3"/>
      <c r="P36" s="3"/>
      <c r="Q36" s="64">
        <f>+IF(O36=Hoja2!$B$16,M36*(1+IFERROR(VLOOKUP(N36,Hoja2!$B$5:$E$9,2,FALSE),0))^IFERROR(VLOOKUP(N36,Hoja2!$B$5:$E$9,4,FALSE),1),0)</f>
        <v>0</v>
      </c>
      <c r="R36" s="64">
        <f>+IF(O36=Hoja2!$B$17,M36*(1+IFERROR(VLOOKUP(N36,Hoja2!$B$5:$E$9,2,FALSE),0))^IFERROR(VLOOKUP(N36,Hoja2!$B$5:$E$9,4,FALSE),1),0)</f>
        <v>0</v>
      </c>
      <c r="S36" s="64">
        <f>+IF(O36=Hoja2!$B$19,M36*(1+IFERROR(VLOOKUP(N36,Hoja2!$B$5:$E$9,2,FALSE),0))^IFERROR(VLOOKUP(N36,Hoja2!$B$5:$E$9,4,FALSE),1),0)</f>
        <v>0</v>
      </c>
      <c r="T36" s="64">
        <f>+IF(O36=Hoja2!$B$18,M36*(1+IFERROR(VLOOKUP(N36,Hoja2!$B$5:$E$9,2,FALSE),0))^IFERROR(VLOOKUP(N36,Hoja2!$B$5:$E$9,4,FALSE),1),0)</f>
        <v>0</v>
      </c>
      <c r="U36" s="65">
        <f t="shared" si="1"/>
        <v>0</v>
      </c>
    </row>
    <row r="37" spans="2:21" x14ac:dyDescent="0.35">
      <c r="B37" s="3"/>
      <c r="C37" s="3"/>
      <c r="D37" s="3"/>
      <c r="E37" s="3"/>
      <c r="F37" s="3"/>
      <c r="G37" s="3"/>
      <c r="H37" s="3"/>
      <c r="I37" s="3"/>
      <c r="J37" s="3"/>
      <c r="K37" s="3"/>
      <c r="L37" s="4"/>
      <c r="M37" s="8">
        <f t="shared" si="0"/>
        <v>0</v>
      </c>
      <c r="N37" s="3"/>
      <c r="O37" s="3"/>
      <c r="P37" s="3"/>
      <c r="Q37" s="64">
        <f>+IF(O37=Hoja2!$B$16,M37*(1+IFERROR(VLOOKUP(N37,Hoja2!$B$5:$E$9,2,FALSE),0))^IFERROR(VLOOKUP(N37,Hoja2!$B$5:$E$9,4,FALSE),1),0)</f>
        <v>0</v>
      </c>
      <c r="R37" s="64">
        <f>+IF(O37=Hoja2!$B$17,M37*(1+IFERROR(VLOOKUP(N37,Hoja2!$B$5:$E$9,2,FALSE),0))^IFERROR(VLOOKUP(N37,Hoja2!$B$5:$E$9,4,FALSE),1),0)</f>
        <v>0</v>
      </c>
      <c r="S37" s="64">
        <f>+IF(O37=Hoja2!$B$19,M37*(1+IFERROR(VLOOKUP(N37,Hoja2!$B$5:$E$9,2,FALSE),0))^IFERROR(VLOOKUP(N37,Hoja2!$B$5:$E$9,4,FALSE),1),0)</f>
        <v>0</v>
      </c>
      <c r="T37" s="64">
        <f>+IF(O37=Hoja2!$B$18,M37*(1+IFERROR(VLOOKUP(N37,Hoja2!$B$5:$E$9,2,FALSE),0))^IFERROR(VLOOKUP(N37,Hoja2!$B$5:$E$9,4,FALSE),1),0)</f>
        <v>0</v>
      </c>
      <c r="U37" s="65">
        <f t="shared" si="1"/>
        <v>0</v>
      </c>
    </row>
    <row r="38" spans="2:21" x14ac:dyDescent="0.35">
      <c r="B38" s="3"/>
      <c r="C38" s="3"/>
      <c r="D38" s="3"/>
      <c r="E38" s="3"/>
      <c r="F38" s="3"/>
      <c r="G38" s="3"/>
      <c r="H38" s="3"/>
      <c r="I38" s="3"/>
      <c r="J38" s="3"/>
      <c r="K38" s="3"/>
      <c r="L38" s="4"/>
      <c r="M38" s="8">
        <f t="shared" si="0"/>
        <v>0</v>
      </c>
      <c r="N38" s="3"/>
      <c r="O38" s="3"/>
      <c r="P38" s="3"/>
      <c r="Q38" s="64">
        <f>+IF(O38=Hoja2!$B$16,M38*(1+IFERROR(VLOOKUP(N38,Hoja2!$B$5:$E$9,2,FALSE),0))^IFERROR(VLOOKUP(N38,Hoja2!$B$5:$E$9,4,FALSE),1),0)</f>
        <v>0</v>
      </c>
      <c r="R38" s="64">
        <f>+IF(O38=Hoja2!$B$17,M38*(1+IFERROR(VLOOKUP(N38,Hoja2!$B$5:$E$9,2,FALSE),0))^IFERROR(VLOOKUP(N38,Hoja2!$B$5:$E$9,4,FALSE),1),0)</f>
        <v>0</v>
      </c>
      <c r="S38" s="64">
        <f>+IF(O38=Hoja2!$B$19,M38*(1+IFERROR(VLOOKUP(N38,Hoja2!$B$5:$E$9,2,FALSE),0))^IFERROR(VLOOKUP(N38,Hoja2!$B$5:$E$9,4,FALSE),1),0)</f>
        <v>0</v>
      </c>
      <c r="T38" s="64">
        <f>+IF(O38=Hoja2!$B$18,M38*(1+IFERROR(VLOOKUP(N38,Hoja2!$B$5:$E$9,2,FALSE),0))^IFERROR(VLOOKUP(N38,Hoja2!$B$5:$E$9,4,FALSE),1),0)</f>
        <v>0</v>
      </c>
      <c r="U38" s="65">
        <f t="shared" si="1"/>
        <v>0</v>
      </c>
    </row>
    <row r="39" spans="2:21" x14ac:dyDescent="0.35">
      <c r="Q39" s="66">
        <f t="shared" ref="Q39:T39" si="2">+SUM(Q9:Q38)</f>
        <v>0</v>
      </c>
      <c r="R39" s="66">
        <f t="shared" si="2"/>
        <v>0</v>
      </c>
      <c r="S39" s="66">
        <f t="shared" si="2"/>
        <v>0</v>
      </c>
      <c r="T39" s="66">
        <f t="shared" si="2"/>
        <v>0</v>
      </c>
      <c r="U39" s="66">
        <f>+SUM(U9:U38)</f>
        <v>0</v>
      </c>
    </row>
    <row r="40" spans="2:21" ht="23.25" customHeight="1" x14ac:dyDescent="0.35">
      <c r="Q40" s="205"/>
      <c r="R40" s="205"/>
      <c r="S40" s="205"/>
      <c r="T40" s="205"/>
      <c r="U40" s="205"/>
    </row>
    <row r="41" spans="2:21" x14ac:dyDescent="0.35">
      <c r="Q41" s="206"/>
      <c r="R41" s="206"/>
      <c r="S41" s="206"/>
      <c r="T41" s="206"/>
      <c r="U41" s="206"/>
    </row>
  </sheetData>
  <sheetProtection algorithmName="SHA-512" hashValue="u90g+GIPjsctmsB/0BemyOxQiz+62vATF//L75T3k2KPBxonxLO5xfpTc94So1mpb/CCZSRlQ5tq9m3L72N5vg==" saltValue="JJmoF0jw7I6BHqxbMQUzQw==" spinCount="100000" sheet="1" objects="1" scenarios="1"/>
  <mergeCells count="3">
    <mergeCell ref="H3:U3"/>
    <mergeCell ref="Q40:U41"/>
    <mergeCell ref="B3:G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F00-000000000000}">
          <x14:formula1>
            <xm:f>Hoja2!$B$5:$B$9</xm:f>
          </x14:formula1>
          <xm:sqref>N9:N38</xm:sqref>
        </x14:dataValidation>
        <x14:dataValidation type="list" allowBlank="1" showInputMessage="1" showErrorMessage="1" xr:uid="{00000000-0002-0000-0F00-000001000000}">
          <x14:formula1>
            <xm:f>Hoja2!$B$137:$B$142</xm:f>
          </x14:formula1>
          <xm:sqref>H9:H38</xm:sqref>
        </x14:dataValidation>
        <x14:dataValidation type="list" allowBlank="1" showInputMessage="1" showErrorMessage="1" xr:uid="{00000000-0002-0000-0F00-000002000000}">
          <x14:formula1>
            <xm:f>Hoja2!$B$145:$B$148</xm:f>
          </x14:formula1>
          <xm:sqref>E9:E38</xm:sqref>
        </x14:dataValidation>
        <x14:dataValidation type="list" allowBlank="1" showInputMessage="1" showErrorMessage="1" xr:uid="{00000000-0002-0000-0F00-000003000000}">
          <x14:formula1>
            <xm:f>Hoja2!$B$16:$B$19</xm:f>
          </x14:formula1>
          <xm:sqref>O9:O38</xm:sqref>
        </x14:dataValidation>
        <x14:dataValidation type="list" allowBlank="1" showInputMessage="1" showErrorMessage="1" xr:uid="{00000000-0002-0000-0F00-000004000000}">
          <x14:formula1>
            <xm:f>'Ficha Resumen'!$D$8:$D$16</xm:f>
          </x14:formula1>
          <xm:sqref>B9:B38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B3:S38"/>
  <sheetViews>
    <sheetView showGridLines="0" showRowColHeaders="0" zoomScale="90" zoomScaleNormal="90" workbookViewId="0">
      <selection activeCell="B8" sqref="B8"/>
    </sheetView>
  </sheetViews>
  <sheetFormatPr baseColWidth="10" defaultColWidth="11.453125" defaultRowHeight="14.5" x14ac:dyDescent="0.35"/>
  <cols>
    <col min="1" max="1" width="2.81640625" customWidth="1"/>
    <col min="2" max="2" width="23.1796875" customWidth="1"/>
    <col min="3" max="3" width="41.7265625" customWidth="1"/>
    <col min="4" max="4" width="28.7265625" customWidth="1"/>
    <col min="5" max="5" width="20.26953125" hidden="1" customWidth="1"/>
    <col min="6" max="6" width="15.453125" hidden="1" customWidth="1"/>
    <col min="7" max="7" width="24.726562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4.453125" customWidth="1"/>
    <col min="17" max="17" width="21.7265625" customWidth="1"/>
    <col min="18" max="18" width="23.7265625" customWidth="1"/>
  </cols>
  <sheetData>
    <row r="3" spans="2:19" ht="24" customHeight="1" x14ac:dyDescent="0.35">
      <c r="C3" s="11" t="s">
        <v>15</v>
      </c>
      <c r="D3" s="233">
        <f>+'Ficha Resumen'!D18:P18</f>
        <v>0</v>
      </c>
      <c r="E3" s="234"/>
      <c r="F3" s="234"/>
      <c r="G3" s="234"/>
      <c r="H3" s="234"/>
      <c r="I3" s="234"/>
      <c r="J3" s="234"/>
      <c r="K3" s="234"/>
      <c r="L3" s="234"/>
      <c r="M3" s="234"/>
      <c r="N3" s="234"/>
      <c r="O3" s="234"/>
      <c r="P3" s="234"/>
      <c r="Q3" s="234"/>
      <c r="R3" s="234"/>
      <c r="S3" s="235"/>
    </row>
    <row r="5" spans="2:19" ht="21" x14ac:dyDescent="0.5">
      <c r="C5" s="210" t="s">
        <v>153</v>
      </c>
      <c r="D5" s="210"/>
      <c r="E5" s="211"/>
      <c r="F5" s="211"/>
      <c r="G5" s="211"/>
      <c r="H5" s="211"/>
      <c r="I5" s="211"/>
      <c r="J5" s="211"/>
      <c r="K5" s="211"/>
      <c r="L5" s="211"/>
      <c r="M5" s="211"/>
      <c r="N5" s="211"/>
      <c r="O5" s="211"/>
      <c r="P5" s="211"/>
      <c r="Q5" s="211"/>
      <c r="R5" s="211"/>
      <c r="S5" s="211"/>
    </row>
    <row r="6" spans="2:19" ht="21" x14ac:dyDescent="0.5">
      <c r="C6" s="14" t="s">
        <v>35</v>
      </c>
      <c r="D6" s="14"/>
      <c r="E6" s="40"/>
      <c r="F6" s="40"/>
      <c r="G6" s="40"/>
      <c r="H6" s="40"/>
      <c r="I6" s="40"/>
      <c r="J6" s="40"/>
      <c r="K6" s="40"/>
      <c r="L6" s="40"/>
      <c r="M6" s="40"/>
      <c r="N6" s="40"/>
      <c r="O6" s="41"/>
      <c r="P6" s="41"/>
      <c r="Q6" s="41"/>
      <c r="R6" s="41"/>
      <c r="S6" s="40"/>
    </row>
    <row r="7" spans="2:19" ht="31" x14ac:dyDescent="0.35">
      <c r="B7" s="16" t="s">
        <v>175</v>
      </c>
      <c r="C7" s="16" t="s">
        <v>81</v>
      </c>
      <c r="D7" s="16" t="s">
        <v>2</v>
      </c>
      <c r="E7" s="16" t="s">
        <v>3</v>
      </c>
      <c r="F7" s="16" t="s">
        <v>176</v>
      </c>
      <c r="G7" s="16" t="s">
        <v>177</v>
      </c>
      <c r="H7" s="16" t="s">
        <v>4</v>
      </c>
      <c r="I7" s="16" t="s">
        <v>8</v>
      </c>
      <c r="J7" s="16" t="s">
        <v>9</v>
      </c>
      <c r="K7" s="16" t="s">
        <v>53</v>
      </c>
      <c r="L7" s="16" t="s">
        <v>17</v>
      </c>
      <c r="M7" s="16" t="s">
        <v>33</v>
      </c>
      <c r="N7" s="32" t="str">
        <f>+Viajes!Q8</f>
        <v>Financiado Caja</v>
      </c>
      <c r="O7" s="32" t="str">
        <f>+Viajes!R8</f>
        <v>Financiado No Caja</v>
      </c>
      <c r="P7" s="32" t="str">
        <f>+Viajes!S8</f>
        <v>Contrapartida Especie</v>
      </c>
      <c r="Q7" s="32" t="str">
        <f>+Viajes!T8</f>
        <v>Contrapartida Efectivo</v>
      </c>
      <c r="R7" s="18" t="s">
        <v>6</v>
      </c>
    </row>
    <row r="8" spans="2:19" x14ac:dyDescent="0.35">
      <c r="B8" s="3"/>
      <c r="C8" s="3"/>
      <c r="D8" s="3"/>
      <c r="E8" s="3"/>
      <c r="F8" s="3"/>
      <c r="G8" s="3"/>
      <c r="H8" s="3"/>
      <c r="I8" s="3"/>
      <c r="J8" s="4"/>
      <c r="K8" s="8">
        <f>+J8*I8</f>
        <v>0</v>
      </c>
      <c r="L8" s="3"/>
      <c r="M8" s="3"/>
      <c r="N8" s="64">
        <f>+IF(M8=Hoja2!$B$16,K8*(1+IFERROR(VLOOKUP(L8,Hoja2!$B$5:$E$9,2,FALSE),0))^IFERROR(VLOOKUP(L8,Hoja2!$B$5:$E$9,4,FALSE),1),0)</f>
        <v>0</v>
      </c>
      <c r="O8" s="64">
        <f>+IF(M8=Hoja2!$B$17,K8*(1+IFERROR(VLOOKUP(L8,Hoja2!$B$5:$E$9,2,FALSE),0))^IFERROR(VLOOKUP(L8,Hoja2!$B$5:$E$9,4,FALSE),1),0)</f>
        <v>0</v>
      </c>
      <c r="P8" s="64">
        <f>+IF(M8=Hoja2!$B$19,K8*(1+IFERROR(VLOOKUP(L8,Hoja2!$B$5:$E$9,2,FALSE),0))^IFERROR(VLOOKUP(L8,Hoja2!$B$5:$E$9,4,FALSE),1),0)</f>
        <v>0</v>
      </c>
      <c r="Q8" s="64">
        <f>+IF(M8=Hoja2!$B$18,K8*(1+IFERROR(VLOOKUP(L8,Hoja2!$B$5:$E$9,2,FALSE),0))^IFERROR(VLOOKUP(L8,Hoja2!$B$5:$E$9,4,FALSE),1),0)</f>
        <v>0</v>
      </c>
      <c r="R8" s="65">
        <f>+SUM(N8:Q8)</f>
        <v>0</v>
      </c>
    </row>
    <row r="9" spans="2:19" x14ac:dyDescent="0.35">
      <c r="B9" s="3"/>
      <c r="C9" s="3"/>
      <c r="D9" s="3"/>
      <c r="E9" s="3"/>
      <c r="F9" s="3"/>
      <c r="G9" s="3"/>
      <c r="H9" s="3"/>
      <c r="I9" s="3"/>
      <c r="J9" s="4"/>
      <c r="K9" s="8">
        <f t="shared" ref="K9:K37" si="0">+J9*I9</f>
        <v>0</v>
      </c>
      <c r="L9" s="3"/>
      <c r="M9" s="3"/>
      <c r="N9" s="64">
        <f>+IF(M9=Hoja2!$B$16,K9*(1+IFERROR(VLOOKUP(L9,Hoja2!$B$5:$E$9,2,FALSE),0))^IFERROR(VLOOKUP(L9,Hoja2!$B$5:$E$9,4,FALSE),1),0)</f>
        <v>0</v>
      </c>
      <c r="O9" s="64">
        <f>+IF(M9=Hoja2!$B$17,K9*(1+IFERROR(VLOOKUP(L9,Hoja2!$B$5:$E$9,2,FALSE),0))^IFERROR(VLOOKUP(L9,Hoja2!$B$5:$E$9,4,FALSE),1),0)</f>
        <v>0</v>
      </c>
      <c r="P9" s="64">
        <f>+IF(M9=Hoja2!$B$19,K9*(1+IFERROR(VLOOKUP(L9,Hoja2!$B$5:$E$9,2,FALSE),0))^IFERROR(VLOOKUP(L9,Hoja2!$B$5:$E$9,4,FALSE),1),0)</f>
        <v>0</v>
      </c>
      <c r="Q9" s="64">
        <f>+IF(M9=Hoja2!$B$18,K9*(1+IFERROR(VLOOKUP(L9,Hoja2!$B$5:$E$9,2,FALSE),0))^IFERROR(VLOOKUP(L9,Hoja2!$B$5:$E$9,4,FALSE),1),0)</f>
        <v>0</v>
      </c>
      <c r="R9" s="65">
        <f t="shared" ref="R9:R37" si="1">+SUM(N9:Q9)</f>
        <v>0</v>
      </c>
    </row>
    <row r="10" spans="2:19" x14ac:dyDescent="0.35">
      <c r="B10" s="3"/>
      <c r="C10" s="3"/>
      <c r="D10" s="3"/>
      <c r="E10" s="3"/>
      <c r="F10" s="3"/>
      <c r="G10" s="3"/>
      <c r="H10" s="3"/>
      <c r="I10" s="3"/>
      <c r="J10" s="4"/>
      <c r="K10" s="8">
        <f t="shared" si="0"/>
        <v>0</v>
      </c>
      <c r="L10" s="3"/>
      <c r="M10" s="3"/>
      <c r="N10" s="64">
        <f>+IF(M10=Hoja2!$B$16,K10*(1+IFERROR(VLOOKUP(L10,Hoja2!$B$5:$E$9,2,FALSE),0))^IFERROR(VLOOKUP(L10,Hoja2!$B$5:$E$9,4,FALSE),1),0)</f>
        <v>0</v>
      </c>
      <c r="O10" s="64">
        <f>+IF(M10=Hoja2!$B$17,K10*(1+IFERROR(VLOOKUP(L10,Hoja2!$B$5:$E$9,2,FALSE),0))^IFERROR(VLOOKUP(L10,Hoja2!$B$5:$E$9,4,FALSE),1),0)</f>
        <v>0</v>
      </c>
      <c r="P10" s="64">
        <f>+IF(M10=Hoja2!$B$19,K10*(1+IFERROR(VLOOKUP(L10,Hoja2!$B$5:$E$9,2,FALSE),0))^IFERROR(VLOOKUP(L10,Hoja2!$B$5:$E$9,4,FALSE),1),0)</f>
        <v>0</v>
      </c>
      <c r="Q10" s="64">
        <f>+IF(M10=Hoja2!$B$18,K10*(1+IFERROR(VLOOKUP(L10,Hoja2!$B$5:$E$9,2,FALSE),0))^IFERROR(VLOOKUP(L10,Hoja2!$B$5:$E$9,4,FALSE),1),0)</f>
        <v>0</v>
      </c>
      <c r="R10" s="65">
        <f t="shared" si="1"/>
        <v>0</v>
      </c>
    </row>
    <row r="11" spans="2:19" x14ac:dyDescent="0.35">
      <c r="B11" s="3"/>
      <c r="C11" s="3"/>
      <c r="D11" s="3"/>
      <c r="E11" s="3"/>
      <c r="F11" s="3"/>
      <c r="G11" s="3"/>
      <c r="H11" s="3"/>
      <c r="I11" s="3"/>
      <c r="J11" s="4"/>
      <c r="K11" s="8">
        <f t="shared" si="0"/>
        <v>0</v>
      </c>
      <c r="L11" s="3"/>
      <c r="M11" s="3"/>
      <c r="N11" s="64">
        <f>+IF(M11=Hoja2!$B$16,K11*(1+IFERROR(VLOOKUP(L11,Hoja2!$B$5:$E$9,2,FALSE),0))^IFERROR(VLOOKUP(L11,Hoja2!$B$5:$E$9,4,FALSE),1),0)</f>
        <v>0</v>
      </c>
      <c r="O11" s="64">
        <f>+IF(M11=Hoja2!$B$17,K11*(1+IFERROR(VLOOKUP(L11,Hoja2!$B$5:$E$9,2,FALSE),0))^IFERROR(VLOOKUP(L11,Hoja2!$B$5:$E$9,4,FALSE),1),0)</f>
        <v>0</v>
      </c>
      <c r="P11" s="64">
        <f>+IF(M11=Hoja2!$B$19,K11*(1+IFERROR(VLOOKUP(L11,Hoja2!$B$5:$E$9,2,FALSE),0))^IFERROR(VLOOKUP(L11,Hoja2!$B$5:$E$9,4,FALSE),1),0)</f>
        <v>0</v>
      </c>
      <c r="Q11" s="64">
        <f>+IF(M11=Hoja2!$B$18,K11*(1+IFERROR(VLOOKUP(L11,Hoja2!$B$5:$E$9,2,FALSE),0))^IFERROR(VLOOKUP(L11,Hoja2!$B$5:$E$9,4,FALSE),1),0)</f>
        <v>0</v>
      </c>
      <c r="R11" s="65">
        <f t="shared" si="1"/>
        <v>0</v>
      </c>
    </row>
    <row r="12" spans="2:19" x14ac:dyDescent="0.35">
      <c r="B12" s="3"/>
      <c r="C12" s="3"/>
      <c r="D12" s="3"/>
      <c r="E12" s="3"/>
      <c r="F12" s="3"/>
      <c r="G12" s="3"/>
      <c r="H12" s="3"/>
      <c r="I12" s="3"/>
      <c r="J12" s="4"/>
      <c r="K12" s="8">
        <f t="shared" si="0"/>
        <v>0</v>
      </c>
      <c r="L12" s="3"/>
      <c r="M12" s="3"/>
      <c r="N12" s="64">
        <f>+IF(M12=Hoja2!$B$16,K12*(1+IFERROR(VLOOKUP(L12,Hoja2!$B$5:$E$9,2,FALSE),0))^IFERROR(VLOOKUP(L12,Hoja2!$B$5:$E$9,4,FALSE),1),0)</f>
        <v>0</v>
      </c>
      <c r="O12" s="64">
        <f>+IF(M12=Hoja2!$B$17,K12*(1+IFERROR(VLOOKUP(L12,Hoja2!$B$5:$E$9,2,FALSE),0))^IFERROR(VLOOKUP(L12,Hoja2!$B$5:$E$9,4,FALSE),1),0)</f>
        <v>0</v>
      </c>
      <c r="P12" s="64">
        <f>+IF(M12=Hoja2!$B$19,K12*(1+IFERROR(VLOOKUP(L12,Hoja2!$B$5:$E$9,2,FALSE),0))^IFERROR(VLOOKUP(L12,Hoja2!$B$5:$E$9,4,FALSE),1),0)</f>
        <v>0</v>
      </c>
      <c r="Q12" s="64">
        <f>+IF(M12=Hoja2!$B$18,K12*(1+IFERROR(VLOOKUP(L12,Hoja2!$B$5:$E$9,2,FALSE),0))^IFERROR(VLOOKUP(L12,Hoja2!$B$5:$E$9,4,FALSE),1),0)</f>
        <v>0</v>
      </c>
      <c r="R12" s="65">
        <f t="shared" si="1"/>
        <v>0</v>
      </c>
    </row>
    <row r="13" spans="2:19" x14ac:dyDescent="0.35">
      <c r="B13" s="3"/>
      <c r="C13" s="3"/>
      <c r="D13" s="3"/>
      <c r="E13" s="3"/>
      <c r="F13" s="3"/>
      <c r="G13" s="3"/>
      <c r="H13" s="3"/>
      <c r="I13" s="3"/>
      <c r="J13" s="4"/>
      <c r="K13" s="8">
        <f t="shared" si="0"/>
        <v>0</v>
      </c>
      <c r="L13" s="3"/>
      <c r="M13" s="3"/>
      <c r="N13" s="64">
        <f>+IF(M13=Hoja2!$B$16,K13*(1+IFERROR(VLOOKUP(L13,Hoja2!$B$5:$E$9,2,FALSE),0))^IFERROR(VLOOKUP(L13,Hoja2!$B$5:$E$9,4,FALSE),1),0)</f>
        <v>0</v>
      </c>
      <c r="O13" s="64">
        <f>+IF(M13=Hoja2!$B$17,K13*(1+IFERROR(VLOOKUP(L13,Hoja2!$B$5:$E$9,2,FALSE),0))^IFERROR(VLOOKUP(L13,Hoja2!$B$5:$E$9,4,FALSE),1),0)</f>
        <v>0</v>
      </c>
      <c r="P13" s="64">
        <f>+IF(M13=Hoja2!$B$19,K13*(1+IFERROR(VLOOKUP(L13,Hoja2!$B$5:$E$9,2,FALSE),0))^IFERROR(VLOOKUP(L13,Hoja2!$B$5:$E$9,4,FALSE),1),0)</f>
        <v>0</v>
      </c>
      <c r="Q13" s="64">
        <f>+IF(M13=Hoja2!$B$18,K13*(1+IFERROR(VLOOKUP(L13,Hoja2!$B$5:$E$9,2,FALSE),0))^IFERROR(VLOOKUP(L13,Hoja2!$B$5:$E$9,4,FALSE),1),0)</f>
        <v>0</v>
      </c>
      <c r="R13" s="65">
        <f t="shared" si="1"/>
        <v>0</v>
      </c>
    </row>
    <row r="14" spans="2:19" x14ac:dyDescent="0.35">
      <c r="B14" s="3"/>
      <c r="C14" s="3"/>
      <c r="D14" s="3"/>
      <c r="E14" s="3"/>
      <c r="F14" s="3"/>
      <c r="G14" s="3"/>
      <c r="H14" s="3"/>
      <c r="I14" s="3"/>
      <c r="J14" s="4"/>
      <c r="K14" s="8">
        <f t="shared" si="0"/>
        <v>0</v>
      </c>
      <c r="L14" s="3"/>
      <c r="M14" s="3"/>
      <c r="N14" s="64">
        <f>+IF(M14=Hoja2!$B$16,K14*(1+IFERROR(VLOOKUP(L14,Hoja2!$B$5:$E$9,2,FALSE),0))^IFERROR(VLOOKUP(L14,Hoja2!$B$5:$E$9,4,FALSE),1),0)</f>
        <v>0</v>
      </c>
      <c r="O14" s="64">
        <f>+IF(M14=Hoja2!$B$17,K14*(1+IFERROR(VLOOKUP(L14,Hoja2!$B$5:$E$9,2,FALSE),0))^IFERROR(VLOOKUP(L14,Hoja2!$B$5:$E$9,4,FALSE),1),0)</f>
        <v>0</v>
      </c>
      <c r="P14" s="64">
        <f>+IF(M14=Hoja2!$B$19,K14*(1+IFERROR(VLOOKUP(L14,Hoja2!$B$5:$E$9,2,FALSE),0))^IFERROR(VLOOKUP(L14,Hoja2!$B$5:$E$9,4,FALSE),1),0)</f>
        <v>0</v>
      </c>
      <c r="Q14" s="64">
        <f>+IF(M14=Hoja2!$B$18,K14*(1+IFERROR(VLOOKUP(L14,Hoja2!$B$5:$E$9,2,FALSE),0))^IFERROR(VLOOKUP(L14,Hoja2!$B$5:$E$9,4,FALSE),1),0)</f>
        <v>0</v>
      </c>
      <c r="R14" s="65">
        <f t="shared" si="1"/>
        <v>0</v>
      </c>
    </row>
    <row r="15" spans="2:19" x14ac:dyDescent="0.35">
      <c r="B15" s="3"/>
      <c r="C15" s="3"/>
      <c r="D15" s="3"/>
      <c r="E15" s="3"/>
      <c r="F15" s="3"/>
      <c r="G15" s="3"/>
      <c r="H15" s="3"/>
      <c r="I15" s="3"/>
      <c r="J15" s="4"/>
      <c r="K15" s="8">
        <f t="shared" si="0"/>
        <v>0</v>
      </c>
      <c r="L15" s="3"/>
      <c r="M15" s="3"/>
      <c r="N15" s="64">
        <f>+IF(M15=Hoja2!$B$16,K15*(1+IFERROR(VLOOKUP(L15,Hoja2!$B$5:$E$9,2,FALSE),0))^IFERROR(VLOOKUP(L15,Hoja2!$B$5:$E$9,4,FALSE),1),0)</f>
        <v>0</v>
      </c>
      <c r="O15" s="64">
        <f>+IF(M15=Hoja2!$B$17,K15*(1+IFERROR(VLOOKUP(L15,Hoja2!$B$5:$E$9,2,FALSE),0))^IFERROR(VLOOKUP(L15,Hoja2!$B$5:$E$9,4,FALSE),1),0)</f>
        <v>0</v>
      </c>
      <c r="P15" s="64">
        <f>+IF(M15=Hoja2!$B$19,K15*(1+IFERROR(VLOOKUP(L15,Hoja2!$B$5:$E$9,2,FALSE),0))^IFERROR(VLOOKUP(L15,Hoja2!$B$5:$E$9,4,FALSE),1),0)</f>
        <v>0</v>
      </c>
      <c r="Q15" s="64">
        <f>+IF(M15=Hoja2!$B$18,K15*(1+IFERROR(VLOOKUP(L15,Hoja2!$B$5:$E$9,2,FALSE),0))^IFERROR(VLOOKUP(L15,Hoja2!$B$5:$E$9,4,FALSE),1),0)</f>
        <v>0</v>
      </c>
      <c r="R15" s="65">
        <f t="shared" si="1"/>
        <v>0</v>
      </c>
    </row>
    <row r="16" spans="2:19" x14ac:dyDescent="0.35">
      <c r="B16" s="3"/>
      <c r="C16" s="3"/>
      <c r="D16" s="3"/>
      <c r="E16" s="3"/>
      <c r="F16" s="3"/>
      <c r="G16" s="3"/>
      <c r="H16" s="3"/>
      <c r="I16" s="3"/>
      <c r="J16" s="4"/>
      <c r="K16" s="8">
        <f t="shared" si="0"/>
        <v>0</v>
      </c>
      <c r="L16" s="3"/>
      <c r="M16" s="3"/>
      <c r="N16" s="64">
        <f>+IF(M16=Hoja2!$B$16,K16*(1+IFERROR(VLOOKUP(L16,Hoja2!$B$5:$E$9,2,FALSE),0))^IFERROR(VLOOKUP(L16,Hoja2!$B$5:$E$9,4,FALSE),1),0)</f>
        <v>0</v>
      </c>
      <c r="O16" s="64">
        <f>+IF(M16=Hoja2!$B$17,K16*(1+IFERROR(VLOOKUP(L16,Hoja2!$B$5:$E$9,2,FALSE),0))^IFERROR(VLOOKUP(L16,Hoja2!$B$5:$E$9,4,FALSE),1),0)</f>
        <v>0</v>
      </c>
      <c r="P16" s="64">
        <f>+IF(M16=Hoja2!$B$19,K16*(1+IFERROR(VLOOKUP(L16,Hoja2!$B$5:$E$9,2,FALSE),0))^IFERROR(VLOOKUP(L16,Hoja2!$B$5:$E$9,4,FALSE),1),0)</f>
        <v>0</v>
      </c>
      <c r="Q16" s="64">
        <f>+IF(M16=Hoja2!$B$18,K16*(1+IFERROR(VLOOKUP(L16,Hoja2!$B$5:$E$9,2,FALSE),0))^IFERROR(VLOOKUP(L16,Hoja2!$B$5:$E$9,4,FALSE),1),0)</f>
        <v>0</v>
      </c>
      <c r="R16" s="65">
        <f t="shared" si="1"/>
        <v>0</v>
      </c>
    </row>
    <row r="17" spans="2:18" x14ac:dyDescent="0.35">
      <c r="B17" s="3"/>
      <c r="C17" s="3"/>
      <c r="D17" s="3"/>
      <c r="E17" s="3"/>
      <c r="F17" s="3"/>
      <c r="G17" s="3"/>
      <c r="H17" s="3"/>
      <c r="I17" s="3"/>
      <c r="J17" s="4"/>
      <c r="K17" s="8">
        <f t="shared" si="0"/>
        <v>0</v>
      </c>
      <c r="L17" s="3"/>
      <c r="M17" s="3"/>
      <c r="N17" s="64">
        <f>+IF(M17=Hoja2!$B$16,K17*(1+IFERROR(VLOOKUP(L17,Hoja2!$B$5:$E$9,2,FALSE),0))^IFERROR(VLOOKUP(L17,Hoja2!$B$5:$E$9,4,FALSE),1),0)</f>
        <v>0</v>
      </c>
      <c r="O17" s="64">
        <f>+IF(M17=Hoja2!$B$17,K17*(1+IFERROR(VLOOKUP(L17,Hoja2!$B$5:$E$9,2,FALSE),0))^IFERROR(VLOOKUP(L17,Hoja2!$B$5:$E$9,4,FALSE),1),0)</f>
        <v>0</v>
      </c>
      <c r="P17" s="64">
        <f>+IF(M17=Hoja2!$B$19,K17*(1+IFERROR(VLOOKUP(L17,Hoja2!$B$5:$E$9,2,FALSE),0))^IFERROR(VLOOKUP(L17,Hoja2!$B$5:$E$9,4,FALSE),1),0)</f>
        <v>0</v>
      </c>
      <c r="Q17" s="64">
        <f>+IF(M17=Hoja2!$B$18,K17*(1+IFERROR(VLOOKUP(L17,Hoja2!$B$5:$E$9,2,FALSE),0))^IFERROR(VLOOKUP(L17,Hoja2!$B$5:$E$9,4,FALSE),1),0)</f>
        <v>0</v>
      </c>
      <c r="R17" s="65">
        <f t="shared" si="1"/>
        <v>0</v>
      </c>
    </row>
    <row r="18" spans="2:18" x14ac:dyDescent="0.35">
      <c r="B18" s="3"/>
      <c r="C18" s="3"/>
      <c r="D18" s="3"/>
      <c r="E18" s="3"/>
      <c r="F18" s="3"/>
      <c r="G18" s="3"/>
      <c r="H18" s="3"/>
      <c r="I18" s="3"/>
      <c r="J18" s="4"/>
      <c r="K18" s="8">
        <f t="shared" si="0"/>
        <v>0</v>
      </c>
      <c r="L18" s="3"/>
      <c r="M18" s="3"/>
      <c r="N18" s="64">
        <f>+IF(M18=Hoja2!$B$16,K18*(1+IFERROR(VLOOKUP(L18,Hoja2!$B$5:$E$9,2,FALSE),0))^IFERROR(VLOOKUP(L18,Hoja2!$B$5:$E$9,4,FALSE),1),0)</f>
        <v>0</v>
      </c>
      <c r="O18" s="64">
        <f>+IF(M18=Hoja2!$B$17,K18*(1+IFERROR(VLOOKUP(L18,Hoja2!$B$5:$E$9,2,FALSE),0))^IFERROR(VLOOKUP(L18,Hoja2!$B$5:$E$9,4,FALSE),1),0)</f>
        <v>0</v>
      </c>
      <c r="P18" s="64">
        <f>+IF(M18=Hoja2!$B$19,K18*(1+IFERROR(VLOOKUP(L18,Hoja2!$B$5:$E$9,2,FALSE),0))^IFERROR(VLOOKUP(L18,Hoja2!$B$5:$E$9,4,FALSE),1),0)</f>
        <v>0</v>
      </c>
      <c r="Q18" s="64">
        <f>+IF(M18=Hoja2!$B$18,K18*(1+IFERROR(VLOOKUP(L18,Hoja2!$B$5:$E$9,2,FALSE),0))^IFERROR(VLOOKUP(L18,Hoja2!$B$5:$E$9,4,FALSE),1),0)</f>
        <v>0</v>
      </c>
      <c r="R18" s="65">
        <f t="shared" si="1"/>
        <v>0</v>
      </c>
    </row>
    <row r="19" spans="2:18" x14ac:dyDescent="0.35">
      <c r="B19" s="3"/>
      <c r="C19" s="3"/>
      <c r="D19" s="3"/>
      <c r="E19" s="3"/>
      <c r="F19" s="3"/>
      <c r="G19" s="3"/>
      <c r="H19" s="3"/>
      <c r="I19" s="3"/>
      <c r="J19" s="4"/>
      <c r="K19" s="8">
        <f t="shared" si="0"/>
        <v>0</v>
      </c>
      <c r="L19" s="3"/>
      <c r="M19" s="3"/>
      <c r="N19" s="64">
        <f>+IF(M19=Hoja2!$B$16,K19*(1+IFERROR(VLOOKUP(L19,Hoja2!$B$5:$E$9,2,FALSE),0))^IFERROR(VLOOKUP(L19,Hoja2!$B$5:$E$9,4,FALSE),1),0)</f>
        <v>0</v>
      </c>
      <c r="O19" s="64">
        <f>+IF(M19=Hoja2!$B$17,K19*(1+IFERROR(VLOOKUP(L19,Hoja2!$B$5:$E$9,2,FALSE),0))^IFERROR(VLOOKUP(L19,Hoja2!$B$5:$E$9,4,FALSE),1),0)</f>
        <v>0</v>
      </c>
      <c r="P19" s="64">
        <f>+IF(M19=Hoja2!$B$19,K19*(1+IFERROR(VLOOKUP(L19,Hoja2!$B$5:$E$9,2,FALSE),0))^IFERROR(VLOOKUP(L19,Hoja2!$B$5:$E$9,4,FALSE),1),0)</f>
        <v>0</v>
      </c>
      <c r="Q19" s="64">
        <f>+IF(M19=Hoja2!$B$18,K19*(1+IFERROR(VLOOKUP(L19,Hoja2!$B$5:$E$9,2,FALSE),0))^IFERROR(VLOOKUP(L19,Hoja2!$B$5:$E$9,4,FALSE),1),0)</f>
        <v>0</v>
      </c>
      <c r="R19" s="65">
        <f t="shared" si="1"/>
        <v>0</v>
      </c>
    </row>
    <row r="20" spans="2:18" x14ac:dyDescent="0.35">
      <c r="B20" s="3"/>
      <c r="C20" s="3"/>
      <c r="D20" s="3"/>
      <c r="E20" s="3"/>
      <c r="F20" s="3"/>
      <c r="G20" s="3"/>
      <c r="H20" s="3"/>
      <c r="I20" s="3"/>
      <c r="J20" s="4"/>
      <c r="K20" s="8">
        <f t="shared" si="0"/>
        <v>0</v>
      </c>
      <c r="L20" s="3"/>
      <c r="M20" s="3"/>
      <c r="N20" s="64">
        <f>+IF(M20=Hoja2!$B$16,K20*(1+IFERROR(VLOOKUP(L20,Hoja2!$B$5:$E$9,2,FALSE),0))^IFERROR(VLOOKUP(L20,Hoja2!$B$5:$E$9,4,FALSE),1),0)</f>
        <v>0</v>
      </c>
      <c r="O20" s="64">
        <f>+IF(M20=Hoja2!$B$17,K20*(1+IFERROR(VLOOKUP(L20,Hoja2!$B$5:$E$9,2,FALSE),0))^IFERROR(VLOOKUP(L20,Hoja2!$B$5:$E$9,4,FALSE),1),0)</f>
        <v>0</v>
      </c>
      <c r="P20" s="64">
        <f>+IF(M20=Hoja2!$B$19,K20*(1+IFERROR(VLOOKUP(L20,Hoja2!$B$5:$E$9,2,FALSE),0))^IFERROR(VLOOKUP(L20,Hoja2!$B$5:$E$9,4,FALSE),1),0)</f>
        <v>0</v>
      </c>
      <c r="Q20" s="64">
        <f>+IF(M20=Hoja2!$B$18,K20*(1+IFERROR(VLOOKUP(L20,Hoja2!$B$5:$E$9,2,FALSE),0))^IFERROR(VLOOKUP(L20,Hoja2!$B$5:$E$9,4,FALSE),1),0)</f>
        <v>0</v>
      </c>
      <c r="R20" s="65">
        <f t="shared" si="1"/>
        <v>0</v>
      </c>
    </row>
    <row r="21" spans="2:18" x14ac:dyDescent="0.35">
      <c r="B21" s="3"/>
      <c r="C21" s="3"/>
      <c r="D21" s="3"/>
      <c r="E21" s="3"/>
      <c r="F21" s="3"/>
      <c r="G21" s="3"/>
      <c r="H21" s="3"/>
      <c r="I21" s="3"/>
      <c r="J21" s="4"/>
      <c r="K21" s="8">
        <f t="shared" si="0"/>
        <v>0</v>
      </c>
      <c r="L21" s="3"/>
      <c r="M21" s="3"/>
      <c r="N21" s="64">
        <f>+IF(M21=Hoja2!$B$16,K21*(1+IFERROR(VLOOKUP(L21,Hoja2!$B$5:$E$9,2,FALSE),0))^IFERROR(VLOOKUP(L21,Hoja2!$B$5:$E$9,4,FALSE),1),0)</f>
        <v>0</v>
      </c>
      <c r="O21" s="64">
        <f>+IF(M21=Hoja2!$B$17,K21*(1+IFERROR(VLOOKUP(L21,Hoja2!$B$5:$E$9,2,FALSE),0))^IFERROR(VLOOKUP(L21,Hoja2!$B$5:$E$9,4,FALSE),1),0)</f>
        <v>0</v>
      </c>
      <c r="P21" s="64">
        <f>+IF(M21=Hoja2!$B$19,K21*(1+IFERROR(VLOOKUP(L21,Hoja2!$B$5:$E$9,2,FALSE),0))^IFERROR(VLOOKUP(L21,Hoja2!$B$5:$E$9,4,FALSE),1),0)</f>
        <v>0</v>
      </c>
      <c r="Q21" s="64">
        <f>+IF(M21=Hoja2!$B$18,K21*(1+IFERROR(VLOOKUP(L21,Hoja2!$B$5:$E$9,2,FALSE),0))^IFERROR(VLOOKUP(L21,Hoja2!$B$5:$E$9,4,FALSE),1),0)</f>
        <v>0</v>
      </c>
      <c r="R21" s="65">
        <f t="shared" si="1"/>
        <v>0</v>
      </c>
    </row>
    <row r="22" spans="2:18" x14ac:dyDescent="0.35">
      <c r="B22" s="3"/>
      <c r="C22" s="3"/>
      <c r="D22" s="3"/>
      <c r="E22" s="3"/>
      <c r="F22" s="3"/>
      <c r="G22" s="3"/>
      <c r="H22" s="3"/>
      <c r="I22" s="3"/>
      <c r="J22" s="4"/>
      <c r="K22" s="8">
        <f t="shared" si="0"/>
        <v>0</v>
      </c>
      <c r="L22" s="3"/>
      <c r="M22" s="3"/>
      <c r="N22" s="64">
        <f>+IF(M22=Hoja2!$B$16,K22*(1+IFERROR(VLOOKUP(L22,Hoja2!$B$5:$E$9,2,FALSE),0))^IFERROR(VLOOKUP(L22,Hoja2!$B$5:$E$9,4,FALSE),1),0)</f>
        <v>0</v>
      </c>
      <c r="O22" s="64">
        <f>+IF(M22=Hoja2!$B$17,K22*(1+IFERROR(VLOOKUP(L22,Hoja2!$B$5:$E$9,2,FALSE),0))^IFERROR(VLOOKUP(L22,Hoja2!$B$5:$E$9,4,FALSE),1),0)</f>
        <v>0</v>
      </c>
      <c r="P22" s="64">
        <f>+IF(M22=Hoja2!$B$19,K22*(1+IFERROR(VLOOKUP(L22,Hoja2!$B$5:$E$9,2,FALSE),0))^IFERROR(VLOOKUP(L22,Hoja2!$B$5:$E$9,4,FALSE),1),0)</f>
        <v>0</v>
      </c>
      <c r="Q22" s="64">
        <f>+IF(M22=Hoja2!$B$18,K22*(1+IFERROR(VLOOKUP(L22,Hoja2!$B$5:$E$9,2,FALSE),0))^IFERROR(VLOOKUP(L22,Hoja2!$B$5:$E$9,4,FALSE),1),0)</f>
        <v>0</v>
      </c>
      <c r="R22" s="65">
        <f t="shared" si="1"/>
        <v>0</v>
      </c>
    </row>
    <row r="23" spans="2:18" x14ac:dyDescent="0.35">
      <c r="B23" s="3"/>
      <c r="C23" s="3"/>
      <c r="D23" s="3"/>
      <c r="E23" s="3"/>
      <c r="F23" s="3"/>
      <c r="G23" s="3"/>
      <c r="H23" s="3"/>
      <c r="I23" s="3"/>
      <c r="J23" s="4"/>
      <c r="K23" s="8">
        <f t="shared" si="0"/>
        <v>0</v>
      </c>
      <c r="L23" s="3"/>
      <c r="M23" s="3"/>
      <c r="N23" s="64">
        <f>+IF(M23=Hoja2!$B$16,K23*(1+IFERROR(VLOOKUP(L23,Hoja2!$B$5:$E$9,2,FALSE),0))^IFERROR(VLOOKUP(L23,Hoja2!$B$5:$E$9,4,FALSE),1),0)</f>
        <v>0</v>
      </c>
      <c r="O23" s="64">
        <f>+IF(M23=Hoja2!$B$17,K23*(1+IFERROR(VLOOKUP(L23,Hoja2!$B$5:$E$9,2,FALSE),0))^IFERROR(VLOOKUP(L23,Hoja2!$B$5:$E$9,4,FALSE),1),0)</f>
        <v>0</v>
      </c>
      <c r="P23" s="64">
        <f>+IF(M23=Hoja2!$B$19,K23*(1+IFERROR(VLOOKUP(L23,Hoja2!$B$5:$E$9,2,FALSE),0))^IFERROR(VLOOKUP(L23,Hoja2!$B$5:$E$9,4,FALSE),1),0)</f>
        <v>0</v>
      </c>
      <c r="Q23" s="64">
        <f>+IF(M23=Hoja2!$B$18,K23*(1+IFERROR(VLOOKUP(L23,Hoja2!$B$5:$E$9,2,FALSE),0))^IFERROR(VLOOKUP(L23,Hoja2!$B$5:$E$9,4,FALSE),1),0)</f>
        <v>0</v>
      </c>
      <c r="R23" s="65">
        <f t="shared" si="1"/>
        <v>0</v>
      </c>
    </row>
    <row r="24" spans="2:18" x14ac:dyDescent="0.35">
      <c r="B24" s="3"/>
      <c r="C24" s="3"/>
      <c r="D24" s="3"/>
      <c r="E24" s="3"/>
      <c r="F24" s="3"/>
      <c r="G24" s="3"/>
      <c r="H24" s="3"/>
      <c r="I24" s="3"/>
      <c r="J24" s="4"/>
      <c r="K24" s="8">
        <f t="shared" si="0"/>
        <v>0</v>
      </c>
      <c r="L24" s="3"/>
      <c r="M24" s="3"/>
      <c r="N24" s="64">
        <f>+IF(M24=Hoja2!$B$16,K24*(1+IFERROR(VLOOKUP(L24,Hoja2!$B$5:$E$9,2,FALSE),0))^IFERROR(VLOOKUP(L24,Hoja2!$B$5:$E$9,4,FALSE),1),0)</f>
        <v>0</v>
      </c>
      <c r="O24" s="64">
        <f>+IF(M24=Hoja2!$B$17,K24*(1+IFERROR(VLOOKUP(L24,Hoja2!$B$5:$E$9,2,FALSE),0))^IFERROR(VLOOKUP(L24,Hoja2!$B$5:$E$9,4,FALSE),1),0)</f>
        <v>0</v>
      </c>
      <c r="P24" s="64">
        <f>+IF(M24=Hoja2!$B$19,K24*(1+IFERROR(VLOOKUP(L24,Hoja2!$B$5:$E$9,2,FALSE),0))^IFERROR(VLOOKUP(L24,Hoja2!$B$5:$E$9,4,FALSE),1),0)</f>
        <v>0</v>
      </c>
      <c r="Q24" s="64">
        <f>+IF(M24=Hoja2!$B$18,K24*(1+IFERROR(VLOOKUP(L24,Hoja2!$B$5:$E$9,2,FALSE),0))^IFERROR(VLOOKUP(L24,Hoja2!$B$5:$E$9,4,FALSE),1),0)</f>
        <v>0</v>
      </c>
      <c r="R24" s="65">
        <f t="shared" si="1"/>
        <v>0</v>
      </c>
    </row>
    <row r="25" spans="2:18" x14ac:dyDescent="0.35">
      <c r="B25" s="3"/>
      <c r="C25" s="3"/>
      <c r="D25" s="3"/>
      <c r="E25" s="3"/>
      <c r="F25" s="3"/>
      <c r="G25" s="3"/>
      <c r="H25" s="3"/>
      <c r="I25" s="3"/>
      <c r="J25" s="4"/>
      <c r="K25" s="8">
        <f t="shared" si="0"/>
        <v>0</v>
      </c>
      <c r="L25" s="3"/>
      <c r="M25" s="3"/>
      <c r="N25" s="64">
        <f>+IF(M25=Hoja2!$B$16,K25*(1+IFERROR(VLOOKUP(L25,Hoja2!$B$5:$E$9,2,FALSE),0))^IFERROR(VLOOKUP(L25,Hoja2!$B$5:$E$9,4,FALSE),1),0)</f>
        <v>0</v>
      </c>
      <c r="O25" s="64">
        <f>+IF(M25=Hoja2!$B$17,K25*(1+IFERROR(VLOOKUP(L25,Hoja2!$B$5:$E$9,2,FALSE),0))^IFERROR(VLOOKUP(L25,Hoja2!$B$5:$E$9,4,FALSE),1),0)</f>
        <v>0</v>
      </c>
      <c r="P25" s="64">
        <f>+IF(M25=Hoja2!$B$19,K25*(1+IFERROR(VLOOKUP(L25,Hoja2!$B$5:$E$9,2,FALSE),0))^IFERROR(VLOOKUP(L25,Hoja2!$B$5:$E$9,4,FALSE),1),0)</f>
        <v>0</v>
      </c>
      <c r="Q25" s="64">
        <f>+IF(M25=Hoja2!$B$18,K25*(1+IFERROR(VLOOKUP(L25,Hoja2!$B$5:$E$9,2,FALSE),0))^IFERROR(VLOOKUP(L25,Hoja2!$B$5:$E$9,4,FALSE),1),0)</f>
        <v>0</v>
      </c>
      <c r="R25" s="65">
        <f t="shared" si="1"/>
        <v>0</v>
      </c>
    </row>
    <row r="26" spans="2:18" x14ac:dyDescent="0.35">
      <c r="B26" s="3"/>
      <c r="C26" s="3"/>
      <c r="D26" s="3"/>
      <c r="E26" s="3"/>
      <c r="F26" s="3"/>
      <c r="G26" s="3"/>
      <c r="H26" s="3"/>
      <c r="I26" s="3"/>
      <c r="J26" s="4"/>
      <c r="K26" s="8">
        <f t="shared" si="0"/>
        <v>0</v>
      </c>
      <c r="L26" s="3"/>
      <c r="M26" s="3"/>
      <c r="N26" s="64">
        <f>+IF(M26=Hoja2!$B$16,K26*(1+IFERROR(VLOOKUP(L26,Hoja2!$B$5:$E$9,2,FALSE),0))^IFERROR(VLOOKUP(L26,Hoja2!$B$5:$E$9,4,FALSE),1),0)</f>
        <v>0</v>
      </c>
      <c r="O26" s="64">
        <f>+IF(M26=Hoja2!$B$17,K26*(1+IFERROR(VLOOKUP(L26,Hoja2!$B$5:$E$9,2,FALSE),0))^IFERROR(VLOOKUP(L26,Hoja2!$B$5:$E$9,4,FALSE),1),0)</f>
        <v>0</v>
      </c>
      <c r="P26" s="64">
        <f>+IF(M26=Hoja2!$B$19,K26*(1+IFERROR(VLOOKUP(L26,Hoja2!$B$5:$E$9,2,FALSE),0))^IFERROR(VLOOKUP(L26,Hoja2!$B$5:$E$9,4,FALSE),1),0)</f>
        <v>0</v>
      </c>
      <c r="Q26" s="64">
        <f>+IF(M26=Hoja2!$B$18,K26*(1+IFERROR(VLOOKUP(L26,Hoja2!$B$5:$E$9,2,FALSE),0))^IFERROR(VLOOKUP(L26,Hoja2!$B$5:$E$9,4,FALSE),1),0)</f>
        <v>0</v>
      </c>
      <c r="R26" s="65">
        <f t="shared" si="1"/>
        <v>0</v>
      </c>
    </row>
    <row r="27" spans="2:18" x14ac:dyDescent="0.35">
      <c r="B27" s="3"/>
      <c r="C27" s="3"/>
      <c r="D27" s="3"/>
      <c r="E27" s="3"/>
      <c r="F27" s="3"/>
      <c r="G27" s="3"/>
      <c r="H27" s="3"/>
      <c r="I27" s="3"/>
      <c r="J27" s="4"/>
      <c r="K27" s="8">
        <f t="shared" si="0"/>
        <v>0</v>
      </c>
      <c r="L27" s="3"/>
      <c r="M27" s="3"/>
      <c r="N27" s="64">
        <f>+IF(M27=Hoja2!$B$16,K27*(1+IFERROR(VLOOKUP(L27,Hoja2!$B$5:$E$9,2,FALSE),0))^IFERROR(VLOOKUP(L27,Hoja2!$B$5:$E$9,4,FALSE),1),0)</f>
        <v>0</v>
      </c>
      <c r="O27" s="64">
        <f>+IF(M27=Hoja2!$B$17,K27*(1+IFERROR(VLOOKUP(L27,Hoja2!$B$5:$E$9,2,FALSE),0))^IFERROR(VLOOKUP(L27,Hoja2!$B$5:$E$9,4,FALSE),1),0)</f>
        <v>0</v>
      </c>
      <c r="P27" s="64">
        <f>+IF(M27=Hoja2!$B$19,K27*(1+IFERROR(VLOOKUP(L27,Hoja2!$B$5:$E$9,2,FALSE),0))^IFERROR(VLOOKUP(L27,Hoja2!$B$5:$E$9,4,FALSE),1),0)</f>
        <v>0</v>
      </c>
      <c r="Q27" s="64">
        <f>+IF(M27=Hoja2!$B$18,K27*(1+IFERROR(VLOOKUP(L27,Hoja2!$B$5:$E$9,2,FALSE),0))^IFERROR(VLOOKUP(L27,Hoja2!$B$5:$E$9,4,FALSE),1),0)</f>
        <v>0</v>
      </c>
      <c r="R27" s="65">
        <f t="shared" si="1"/>
        <v>0</v>
      </c>
    </row>
    <row r="28" spans="2:18" x14ac:dyDescent="0.35">
      <c r="B28" s="3"/>
      <c r="C28" s="3"/>
      <c r="D28" s="3"/>
      <c r="E28" s="3"/>
      <c r="F28" s="3"/>
      <c r="G28" s="3"/>
      <c r="H28" s="3"/>
      <c r="I28" s="3"/>
      <c r="J28" s="4"/>
      <c r="K28" s="8">
        <f t="shared" si="0"/>
        <v>0</v>
      </c>
      <c r="L28" s="3"/>
      <c r="M28" s="3"/>
      <c r="N28" s="64">
        <f>+IF(M28=Hoja2!$B$16,K28*(1+IFERROR(VLOOKUP(L28,Hoja2!$B$5:$E$9,2,FALSE),0))^IFERROR(VLOOKUP(L28,Hoja2!$B$5:$E$9,4,FALSE),1),0)</f>
        <v>0</v>
      </c>
      <c r="O28" s="64">
        <f>+IF(M28=Hoja2!$B$17,K28*(1+IFERROR(VLOOKUP(L28,Hoja2!$B$5:$E$9,2,FALSE),0))^IFERROR(VLOOKUP(L28,Hoja2!$B$5:$E$9,4,FALSE),1),0)</f>
        <v>0</v>
      </c>
      <c r="P28" s="64">
        <f>+IF(M28=Hoja2!$B$19,K28*(1+IFERROR(VLOOKUP(L28,Hoja2!$B$5:$E$9,2,FALSE),0))^IFERROR(VLOOKUP(L28,Hoja2!$B$5:$E$9,4,FALSE),1),0)</f>
        <v>0</v>
      </c>
      <c r="Q28" s="64">
        <f>+IF(M28=Hoja2!$B$18,K28*(1+IFERROR(VLOOKUP(L28,Hoja2!$B$5:$E$9,2,FALSE),0))^IFERROR(VLOOKUP(L28,Hoja2!$B$5:$E$9,4,FALSE),1),0)</f>
        <v>0</v>
      </c>
      <c r="R28" s="65">
        <f t="shared" si="1"/>
        <v>0</v>
      </c>
    </row>
    <row r="29" spans="2:18" x14ac:dyDescent="0.35">
      <c r="B29" s="3"/>
      <c r="C29" s="3"/>
      <c r="D29" s="3"/>
      <c r="E29" s="3"/>
      <c r="F29" s="3"/>
      <c r="G29" s="3"/>
      <c r="H29" s="3"/>
      <c r="I29" s="3"/>
      <c r="J29" s="4"/>
      <c r="K29" s="8">
        <f t="shared" si="0"/>
        <v>0</v>
      </c>
      <c r="L29" s="3"/>
      <c r="M29" s="3"/>
      <c r="N29" s="64">
        <f>+IF(M29=Hoja2!$B$16,K29*(1+IFERROR(VLOOKUP(L29,Hoja2!$B$5:$E$9,2,FALSE),0))^IFERROR(VLOOKUP(L29,Hoja2!$B$5:$E$9,4,FALSE),1),0)</f>
        <v>0</v>
      </c>
      <c r="O29" s="64">
        <f>+IF(M29=Hoja2!$B$17,K29*(1+IFERROR(VLOOKUP(L29,Hoja2!$B$5:$E$9,2,FALSE),0))^IFERROR(VLOOKUP(L29,Hoja2!$B$5:$E$9,4,FALSE),1),0)</f>
        <v>0</v>
      </c>
      <c r="P29" s="64">
        <f>+IF(M29=Hoja2!$B$19,K29*(1+IFERROR(VLOOKUP(L29,Hoja2!$B$5:$E$9,2,FALSE),0))^IFERROR(VLOOKUP(L29,Hoja2!$B$5:$E$9,4,FALSE),1),0)</f>
        <v>0</v>
      </c>
      <c r="Q29" s="64">
        <f>+IF(M29=Hoja2!$B$18,K29*(1+IFERROR(VLOOKUP(L29,Hoja2!$B$5:$E$9,2,FALSE),0))^IFERROR(VLOOKUP(L29,Hoja2!$B$5:$E$9,4,FALSE),1),0)</f>
        <v>0</v>
      </c>
      <c r="R29" s="65">
        <f t="shared" si="1"/>
        <v>0</v>
      </c>
    </row>
    <row r="30" spans="2:18" x14ac:dyDescent="0.35">
      <c r="B30" s="3"/>
      <c r="C30" s="3"/>
      <c r="D30" s="3"/>
      <c r="E30" s="3"/>
      <c r="F30" s="3"/>
      <c r="G30" s="3"/>
      <c r="H30" s="3"/>
      <c r="I30" s="3"/>
      <c r="J30" s="4"/>
      <c r="K30" s="8">
        <f t="shared" si="0"/>
        <v>0</v>
      </c>
      <c r="L30" s="3"/>
      <c r="M30" s="3"/>
      <c r="N30" s="64">
        <f>+IF(M30=Hoja2!$B$16,K30*(1+IFERROR(VLOOKUP(L30,Hoja2!$B$5:$E$9,2,FALSE),0))^IFERROR(VLOOKUP(L30,Hoja2!$B$5:$E$9,4,FALSE),1),0)</f>
        <v>0</v>
      </c>
      <c r="O30" s="64">
        <f>+IF(M30=Hoja2!$B$17,K30*(1+IFERROR(VLOOKUP(L30,Hoja2!$B$5:$E$9,2,FALSE),0))^IFERROR(VLOOKUP(L30,Hoja2!$B$5:$E$9,4,FALSE),1),0)</f>
        <v>0</v>
      </c>
      <c r="P30" s="64">
        <f>+IF(M30=Hoja2!$B$19,K30*(1+IFERROR(VLOOKUP(L30,Hoja2!$B$5:$E$9,2,FALSE),0))^IFERROR(VLOOKUP(L30,Hoja2!$B$5:$E$9,4,FALSE),1),0)</f>
        <v>0</v>
      </c>
      <c r="Q30" s="64">
        <f>+IF(M30=Hoja2!$B$18,K30*(1+IFERROR(VLOOKUP(L30,Hoja2!$B$5:$E$9,2,FALSE),0))^IFERROR(VLOOKUP(L30,Hoja2!$B$5:$E$9,4,FALSE),1),0)</f>
        <v>0</v>
      </c>
      <c r="R30" s="65">
        <f t="shared" si="1"/>
        <v>0</v>
      </c>
    </row>
    <row r="31" spans="2:18" x14ac:dyDescent="0.35">
      <c r="B31" s="3"/>
      <c r="C31" s="3"/>
      <c r="D31" s="3"/>
      <c r="E31" s="3"/>
      <c r="F31" s="3"/>
      <c r="G31" s="3"/>
      <c r="H31" s="3"/>
      <c r="I31" s="3"/>
      <c r="J31" s="4"/>
      <c r="K31" s="8">
        <f t="shared" si="0"/>
        <v>0</v>
      </c>
      <c r="L31" s="3"/>
      <c r="M31" s="3"/>
      <c r="N31" s="64">
        <f>+IF(M31=Hoja2!$B$16,K31*(1+IFERROR(VLOOKUP(L31,Hoja2!$B$5:$E$9,2,FALSE),0))^IFERROR(VLOOKUP(L31,Hoja2!$B$5:$E$9,4,FALSE),1),0)</f>
        <v>0</v>
      </c>
      <c r="O31" s="64">
        <f>+IF(M31=Hoja2!$B$17,K31*(1+IFERROR(VLOOKUP(L31,Hoja2!$B$5:$E$9,2,FALSE),0))^IFERROR(VLOOKUP(L31,Hoja2!$B$5:$E$9,4,FALSE),1),0)</f>
        <v>0</v>
      </c>
      <c r="P31" s="64">
        <f>+IF(M31=Hoja2!$B$19,K31*(1+IFERROR(VLOOKUP(L31,Hoja2!$B$5:$E$9,2,FALSE),0))^IFERROR(VLOOKUP(L31,Hoja2!$B$5:$E$9,4,FALSE),1),0)</f>
        <v>0</v>
      </c>
      <c r="Q31" s="64">
        <f>+IF(M31=Hoja2!$B$18,K31*(1+IFERROR(VLOOKUP(L31,Hoja2!$B$5:$E$9,2,FALSE),0))^IFERROR(VLOOKUP(L31,Hoja2!$B$5:$E$9,4,FALSE),1),0)</f>
        <v>0</v>
      </c>
      <c r="R31" s="65">
        <f t="shared" si="1"/>
        <v>0</v>
      </c>
    </row>
    <row r="32" spans="2:18" x14ac:dyDescent="0.35">
      <c r="B32" s="3"/>
      <c r="C32" s="3"/>
      <c r="D32" s="3"/>
      <c r="E32" s="3"/>
      <c r="F32" s="3"/>
      <c r="G32" s="3"/>
      <c r="H32" s="3"/>
      <c r="I32" s="3"/>
      <c r="J32" s="4"/>
      <c r="K32" s="8">
        <f t="shared" si="0"/>
        <v>0</v>
      </c>
      <c r="L32" s="3"/>
      <c r="M32" s="3"/>
      <c r="N32" s="64">
        <f>+IF(M32=Hoja2!$B$16,K32*(1+IFERROR(VLOOKUP(L32,Hoja2!$B$5:$E$9,2,FALSE),0))^IFERROR(VLOOKUP(L32,Hoja2!$B$5:$E$9,4,FALSE),1),0)</f>
        <v>0</v>
      </c>
      <c r="O32" s="64">
        <f>+IF(M32=Hoja2!$B$17,K32*(1+IFERROR(VLOOKUP(L32,Hoja2!$B$5:$E$9,2,FALSE),0))^IFERROR(VLOOKUP(L32,Hoja2!$B$5:$E$9,4,FALSE),1),0)</f>
        <v>0</v>
      </c>
      <c r="P32" s="64">
        <f>+IF(M32=Hoja2!$B$19,K32*(1+IFERROR(VLOOKUP(L32,Hoja2!$B$5:$E$9,2,FALSE),0))^IFERROR(VLOOKUP(L32,Hoja2!$B$5:$E$9,4,FALSE),1),0)</f>
        <v>0</v>
      </c>
      <c r="Q32" s="64">
        <f>+IF(M32=Hoja2!$B$18,K32*(1+IFERROR(VLOOKUP(L32,Hoja2!$B$5:$E$9,2,FALSE),0))^IFERROR(VLOOKUP(L32,Hoja2!$B$5:$E$9,4,FALSE),1),0)</f>
        <v>0</v>
      </c>
      <c r="R32" s="65">
        <f t="shared" si="1"/>
        <v>0</v>
      </c>
    </row>
    <row r="33" spans="2:18" x14ac:dyDescent="0.35">
      <c r="B33" s="3"/>
      <c r="C33" s="3"/>
      <c r="D33" s="3"/>
      <c r="E33" s="3"/>
      <c r="F33" s="3"/>
      <c r="G33" s="3"/>
      <c r="H33" s="3"/>
      <c r="I33" s="3"/>
      <c r="J33" s="4"/>
      <c r="K33" s="8">
        <f t="shared" si="0"/>
        <v>0</v>
      </c>
      <c r="L33" s="3"/>
      <c r="M33" s="3"/>
      <c r="N33" s="64">
        <f>+IF(M33=Hoja2!$B$16,K33*(1+IFERROR(VLOOKUP(L33,Hoja2!$B$5:$E$9,2,FALSE),0))^IFERROR(VLOOKUP(L33,Hoja2!$B$5:$E$9,4,FALSE),1),0)</f>
        <v>0</v>
      </c>
      <c r="O33" s="64">
        <f>+IF(M33=Hoja2!$B$17,K33*(1+IFERROR(VLOOKUP(L33,Hoja2!$B$5:$E$9,2,FALSE),0))^IFERROR(VLOOKUP(L33,Hoja2!$B$5:$E$9,4,FALSE),1),0)</f>
        <v>0</v>
      </c>
      <c r="P33" s="64">
        <f>+IF(M33=Hoja2!$B$19,K33*(1+IFERROR(VLOOKUP(L33,Hoja2!$B$5:$E$9,2,FALSE),0))^IFERROR(VLOOKUP(L33,Hoja2!$B$5:$E$9,4,FALSE),1),0)</f>
        <v>0</v>
      </c>
      <c r="Q33" s="64">
        <f>+IF(M33=Hoja2!$B$18,K33*(1+IFERROR(VLOOKUP(L33,Hoja2!$B$5:$E$9,2,FALSE),0))^IFERROR(VLOOKUP(L33,Hoja2!$B$5:$E$9,4,FALSE),1),0)</f>
        <v>0</v>
      </c>
      <c r="R33" s="65">
        <f t="shared" si="1"/>
        <v>0</v>
      </c>
    </row>
    <row r="34" spans="2:18" x14ac:dyDescent="0.35">
      <c r="B34" s="3"/>
      <c r="C34" s="3"/>
      <c r="D34" s="3"/>
      <c r="E34" s="3"/>
      <c r="F34" s="3"/>
      <c r="G34" s="3"/>
      <c r="H34" s="3"/>
      <c r="I34" s="3"/>
      <c r="J34" s="4"/>
      <c r="K34" s="8">
        <f t="shared" si="0"/>
        <v>0</v>
      </c>
      <c r="L34" s="3"/>
      <c r="M34" s="3"/>
      <c r="N34" s="64">
        <f>+IF(M34=Hoja2!$B$16,K34*(1+IFERROR(VLOOKUP(L34,Hoja2!$B$5:$E$9,2,FALSE),0))^IFERROR(VLOOKUP(L34,Hoja2!$B$5:$E$9,4,FALSE),1),0)</f>
        <v>0</v>
      </c>
      <c r="O34" s="64">
        <f>+IF(M34=Hoja2!$B$17,K34*(1+IFERROR(VLOOKUP(L34,Hoja2!$B$5:$E$9,2,FALSE),0))^IFERROR(VLOOKUP(L34,Hoja2!$B$5:$E$9,4,FALSE),1),0)</f>
        <v>0</v>
      </c>
      <c r="P34" s="64">
        <f>+IF(M34=Hoja2!$B$19,K34*(1+IFERROR(VLOOKUP(L34,Hoja2!$B$5:$E$9,2,FALSE),0))^IFERROR(VLOOKUP(L34,Hoja2!$B$5:$E$9,4,FALSE),1),0)</f>
        <v>0</v>
      </c>
      <c r="Q34" s="64">
        <f>+IF(M34=Hoja2!$B$18,K34*(1+IFERROR(VLOOKUP(L34,Hoja2!$B$5:$E$9,2,FALSE),0))^IFERROR(VLOOKUP(L34,Hoja2!$B$5:$E$9,4,FALSE),1),0)</f>
        <v>0</v>
      </c>
      <c r="R34" s="65">
        <f t="shared" si="1"/>
        <v>0</v>
      </c>
    </row>
    <row r="35" spans="2:18" x14ac:dyDescent="0.35">
      <c r="B35" s="3"/>
      <c r="C35" s="3"/>
      <c r="D35" s="3"/>
      <c r="E35" s="3"/>
      <c r="F35" s="3"/>
      <c r="G35" s="3"/>
      <c r="H35" s="3"/>
      <c r="I35" s="3"/>
      <c r="J35" s="4"/>
      <c r="K35" s="8">
        <f t="shared" si="0"/>
        <v>0</v>
      </c>
      <c r="L35" s="3"/>
      <c r="M35" s="3"/>
      <c r="N35" s="64">
        <f>+IF(M35=Hoja2!$B$16,K35*(1+IFERROR(VLOOKUP(L35,Hoja2!$B$5:$E$9,2,FALSE),0))^IFERROR(VLOOKUP(L35,Hoja2!$B$5:$E$9,4,FALSE),1),0)</f>
        <v>0</v>
      </c>
      <c r="O35" s="64">
        <f>+IF(M35=Hoja2!$B$17,K35*(1+IFERROR(VLOOKUP(L35,Hoja2!$B$5:$E$9,2,FALSE),0))^IFERROR(VLOOKUP(L35,Hoja2!$B$5:$E$9,4,FALSE),1),0)</f>
        <v>0</v>
      </c>
      <c r="P35" s="64">
        <f>+IF(M35=Hoja2!$B$19,K35*(1+IFERROR(VLOOKUP(L35,Hoja2!$B$5:$E$9,2,FALSE),0))^IFERROR(VLOOKUP(L35,Hoja2!$B$5:$E$9,4,FALSE),1),0)</f>
        <v>0</v>
      </c>
      <c r="Q35" s="64">
        <f>+IF(M35=Hoja2!$B$18,K35*(1+IFERROR(VLOOKUP(L35,Hoja2!$B$5:$E$9,2,FALSE),0))^IFERROR(VLOOKUP(L35,Hoja2!$B$5:$E$9,4,FALSE),1),0)</f>
        <v>0</v>
      </c>
      <c r="R35" s="65">
        <f t="shared" si="1"/>
        <v>0</v>
      </c>
    </row>
    <row r="36" spans="2:18" x14ac:dyDescent="0.35">
      <c r="B36" s="3"/>
      <c r="C36" s="3"/>
      <c r="D36" s="3"/>
      <c r="E36" s="3"/>
      <c r="F36" s="3"/>
      <c r="G36" s="3"/>
      <c r="H36" s="3"/>
      <c r="I36" s="3"/>
      <c r="J36" s="4"/>
      <c r="K36" s="8">
        <f t="shared" si="0"/>
        <v>0</v>
      </c>
      <c r="L36" s="3"/>
      <c r="M36" s="3"/>
      <c r="N36" s="64">
        <f>+IF(M36=Hoja2!$B$16,K36*(1+IFERROR(VLOOKUP(L36,Hoja2!$B$5:$E$9,2,FALSE),0))^IFERROR(VLOOKUP(L36,Hoja2!$B$5:$E$9,4,FALSE),1),0)</f>
        <v>0</v>
      </c>
      <c r="O36" s="64">
        <f>+IF(M36=Hoja2!$B$17,K36*(1+IFERROR(VLOOKUP(L36,Hoja2!$B$5:$E$9,2,FALSE),0))^IFERROR(VLOOKUP(L36,Hoja2!$B$5:$E$9,4,FALSE),1),0)</f>
        <v>0</v>
      </c>
      <c r="P36" s="64">
        <f>+IF(M36=Hoja2!$B$19,K36*(1+IFERROR(VLOOKUP(L36,Hoja2!$B$5:$E$9,2,FALSE),0))^IFERROR(VLOOKUP(L36,Hoja2!$B$5:$E$9,4,FALSE),1),0)</f>
        <v>0</v>
      </c>
      <c r="Q36" s="64">
        <f>+IF(M36=Hoja2!$B$18,K36*(1+IFERROR(VLOOKUP(L36,Hoja2!$B$5:$E$9,2,FALSE),0))^IFERROR(VLOOKUP(L36,Hoja2!$B$5:$E$9,4,FALSE),1),0)</f>
        <v>0</v>
      </c>
      <c r="R36" s="65">
        <f t="shared" si="1"/>
        <v>0</v>
      </c>
    </row>
    <row r="37" spans="2:18" x14ac:dyDescent="0.35">
      <c r="B37" s="3"/>
      <c r="C37" s="3"/>
      <c r="D37" s="3"/>
      <c r="E37" s="3"/>
      <c r="F37" s="3"/>
      <c r="G37" s="3"/>
      <c r="H37" s="3"/>
      <c r="I37" s="3"/>
      <c r="J37" s="4"/>
      <c r="K37" s="8">
        <f t="shared" si="0"/>
        <v>0</v>
      </c>
      <c r="L37" s="3"/>
      <c r="M37" s="3"/>
      <c r="N37" s="64">
        <f>+IF(M37=Hoja2!$B$16,K37*(1+IFERROR(VLOOKUP(L37,Hoja2!$B$5:$E$9,2,FALSE),0))^IFERROR(VLOOKUP(L37,Hoja2!$B$5:$E$9,4,FALSE),1),0)</f>
        <v>0</v>
      </c>
      <c r="O37" s="64">
        <f>+IF(M37=Hoja2!$B$17,K37*(1+IFERROR(VLOOKUP(L37,Hoja2!$B$5:$E$9,2,FALSE),0))^IFERROR(VLOOKUP(L37,Hoja2!$B$5:$E$9,4,FALSE),1),0)</f>
        <v>0</v>
      </c>
      <c r="P37" s="64">
        <f>+IF(M37=Hoja2!$B$19,K37*(1+IFERROR(VLOOKUP(L37,Hoja2!$B$5:$E$9,2,FALSE),0))^IFERROR(VLOOKUP(L37,Hoja2!$B$5:$E$9,4,FALSE),1),0)</f>
        <v>0</v>
      </c>
      <c r="Q37" s="64">
        <f>+IF(M37=Hoja2!$B$18,K37*(1+IFERROR(VLOOKUP(L37,Hoja2!$B$5:$E$9,2,FALSE),0))^IFERROR(VLOOKUP(L37,Hoja2!$B$5:$E$9,4,FALSE),1),0)</f>
        <v>0</v>
      </c>
      <c r="R37" s="65">
        <f t="shared" si="1"/>
        <v>0</v>
      </c>
    </row>
    <row r="38" spans="2:18" x14ac:dyDescent="0.35">
      <c r="N38" s="66">
        <f>+SUM(N8:N37)</f>
        <v>0</v>
      </c>
      <c r="O38" s="66">
        <f>+SUM(O8:O37)</f>
        <v>0</v>
      </c>
      <c r="P38" s="66">
        <f>+SUM(P8:P37)</f>
        <v>0</v>
      </c>
      <c r="Q38" s="66">
        <f>+SUM(Q8:Q37)</f>
        <v>0</v>
      </c>
      <c r="R38" s="66">
        <f>+SUM(R8:R37)</f>
        <v>0</v>
      </c>
    </row>
  </sheetData>
  <sheetProtection algorithmName="SHA-512" hashValue="ixUnzHOf4gmU2OJZhMRlnXbOijBqHPI0EpQQJUte5FKucyrLhMYFey/iJIjzlX5a9SS8RLt4cah9PuHQgJIc3A==" saltValue="LNPR+zKPF6xhJOQWz7p4Mg==" spinCount="100000" sheet="1" objects="1" scenarios="1"/>
  <mergeCells count="2">
    <mergeCell ref="D3:S3"/>
    <mergeCell ref="C5:S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000-000000000000}">
          <x14:formula1>
            <xm:f>Hoja2!$B$5:$B$9</xm:f>
          </x14:formula1>
          <xm:sqref>L8:L37</xm:sqref>
        </x14:dataValidation>
        <x14:dataValidation type="list" allowBlank="1" showInputMessage="1" showErrorMessage="1" xr:uid="{00000000-0002-0000-1000-000001000000}">
          <x14:formula1>
            <xm:f>Hoja2!$B$152:$B$157</xm:f>
          </x14:formula1>
          <xm:sqref>C8:C37</xm:sqref>
        </x14:dataValidation>
        <x14:dataValidation type="list" allowBlank="1" showInputMessage="1" showErrorMessage="1" xr:uid="{00000000-0002-0000-1000-000002000000}">
          <x14:formula1>
            <xm:f>Hoja2!$B$16:$B$19</xm:f>
          </x14:formula1>
          <xm:sqref>M8:M37</xm:sqref>
        </x14:dataValidation>
        <x14:dataValidation type="list" allowBlank="1" showInputMessage="1" showErrorMessage="1" xr:uid="{00000000-0002-0000-1000-000003000000}">
          <x14:formula1>
            <xm:f>'Ficha Resumen'!$D$8:$D$16</xm:f>
          </x14:formula1>
          <xm:sqref>B8:B37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B3:S38"/>
  <sheetViews>
    <sheetView showGridLines="0" showRowColHeaders="0" zoomScale="90" zoomScaleNormal="90" workbookViewId="0">
      <selection activeCell="B7" sqref="B7"/>
    </sheetView>
  </sheetViews>
  <sheetFormatPr baseColWidth="10" defaultColWidth="11.453125" defaultRowHeight="14.5" x14ac:dyDescent="0.35"/>
  <cols>
    <col min="1" max="1" width="2.81640625" customWidth="1"/>
    <col min="2" max="2" width="16.7265625" customWidth="1"/>
    <col min="3" max="3" width="41.7265625" customWidth="1"/>
    <col min="4" max="4" width="28.7265625" customWidth="1"/>
    <col min="5" max="5" width="20.26953125" hidden="1" customWidth="1"/>
    <col min="6" max="6" width="15" hidden="1" customWidth="1"/>
    <col min="7" max="7" width="24.726562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4.1796875" customWidth="1"/>
    <col min="17" max="17" width="22.81640625" customWidth="1"/>
    <col min="18" max="18" width="22.1796875" customWidth="1"/>
  </cols>
  <sheetData>
    <row r="3" spans="2:19" ht="24" customHeight="1" x14ac:dyDescent="0.35">
      <c r="C3" s="11" t="s">
        <v>15</v>
      </c>
      <c r="D3" s="233">
        <f>+'Ficha Resumen'!D18:P18</f>
        <v>0</v>
      </c>
      <c r="E3" s="234"/>
      <c r="F3" s="234"/>
      <c r="G3" s="234"/>
      <c r="H3" s="234"/>
      <c r="I3" s="234"/>
      <c r="J3" s="234"/>
      <c r="K3" s="234"/>
      <c r="L3" s="234"/>
      <c r="M3" s="234"/>
      <c r="N3" s="234"/>
      <c r="O3" s="234"/>
      <c r="P3" s="234"/>
      <c r="Q3" s="234"/>
      <c r="R3" s="234"/>
      <c r="S3" s="235"/>
    </row>
    <row r="5" spans="2:19" ht="21" x14ac:dyDescent="0.5">
      <c r="C5" s="210" t="s">
        <v>154</v>
      </c>
      <c r="D5" s="210"/>
      <c r="E5" s="211"/>
      <c r="F5" s="211"/>
      <c r="G5" s="211"/>
      <c r="H5" s="211"/>
      <c r="I5" s="211"/>
      <c r="J5" s="211"/>
      <c r="K5" s="211"/>
      <c r="L5" s="211"/>
      <c r="M5" s="211"/>
      <c r="N5" s="211"/>
      <c r="O5" s="211"/>
      <c r="P5" s="211"/>
      <c r="Q5" s="211"/>
      <c r="R5" s="211"/>
      <c r="S5" s="211"/>
    </row>
    <row r="6" spans="2:19" ht="21" x14ac:dyDescent="0.5">
      <c r="C6" s="14" t="s">
        <v>35</v>
      </c>
      <c r="D6" s="14"/>
      <c r="E6" s="40"/>
      <c r="F6" s="40"/>
      <c r="G6" s="40"/>
      <c r="H6" s="40"/>
      <c r="I6" s="40"/>
      <c r="J6" s="40"/>
      <c r="K6" s="40"/>
      <c r="L6" s="40"/>
      <c r="M6" s="40"/>
      <c r="N6" s="40"/>
      <c r="O6" s="41"/>
      <c r="P6" s="41"/>
      <c r="Q6" s="41"/>
      <c r="R6" s="41"/>
      <c r="S6" s="40"/>
    </row>
    <row r="7" spans="2:19" ht="31" x14ac:dyDescent="0.35">
      <c r="B7" s="16" t="s">
        <v>175</v>
      </c>
      <c r="C7" s="16" t="s">
        <v>81</v>
      </c>
      <c r="D7" s="16" t="s">
        <v>2</v>
      </c>
      <c r="E7" s="16" t="s">
        <v>3</v>
      </c>
      <c r="F7" s="16" t="s">
        <v>176</v>
      </c>
      <c r="G7" s="16" t="s">
        <v>177</v>
      </c>
      <c r="H7" s="16" t="s">
        <v>4</v>
      </c>
      <c r="I7" s="16" t="s">
        <v>8</v>
      </c>
      <c r="J7" s="16" t="s">
        <v>9</v>
      </c>
      <c r="K7" s="16" t="s">
        <v>53</v>
      </c>
      <c r="L7" s="16" t="s">
        <v>17</v>
      </c>
      <c r="M7" s="16" t="s">
        <v>33</v>
      </c>
      <c r="N7" s="32" t="str">
        <f>+'Alquiler de espacios yo Instala'!N7</f>
        <v>Financiado Caja</v>
      </c>
      <c r="O7" s="32" t="str">
        <f>+'Alquiler de espacios yo Instala'!O7</f>
        <v>Financiado No Caja</v>
      </c>
      <c r="P7" s="32" t="str">
        <f>+'Alquiler de espacios yo Instala'!P7</f>
        <v>Contrapartida Especie</v>
      </c>
      <c r="Q7" s="32" t="str">
        <f>+'Alquiler de espacios yo Instala'!Q7</f>
        <v>Contrapartida Efectivo</v>
      </c>
      <c r="R7" s="18" t="s">
        <v>6</v>
      </c>
    </row>
    <row r="8" spans="2:19" x14ac:dyDescent="0.35">
      <c r="B8" s="3"/>
      <c r="C8" s="3"/>
      <c r="D8" s="3"/>
      <c r="E8" s="3"/>
      <c r="F8" s="3"/>
      <c r="G8" s="3"/>
      <c r="H8" s="3"/>
      <c r="I8" s="3"/>
      <c r="J8" s="4"/>
      <c r="K8" s="8">
        <f>+J8*I8</f>
        <v>0</v>
      </c>
      <c r="L8" s="3"/>
      <c r="M8" s="3"/>
      <c r="N8" s="64">
        <f>+IF(M8=Hoja2!$B$16,K8*(1+IFERROR(VLOOKUP(L8,Hoja2!$B$5:$E$9,2,FALSE),0))^IFERROR(VLOOKUP(L8,Hoja2!$B$5:$E$9,4,FALSE),1),0)</f>
        <v>0</v>
      </c>
      <c r="O8" s="64">
        <f>+IF(M8=Hoja2!$B$17,K8*(1+IFERROR(VLOOKUP(L8,Hoja2!$B$5:$E$9,2,FALSE),0))^IFERROR(VLOOKUP(L8,Hoja2!$B$5:$E$9,4,FALSE),1),0)</f>
        <v>0</v>
      </c>
      <c r="P8" s="64">
        <f>+IF(M8=Hoja2!$B$19,K8*(1+IFERROR(VLOOKUP(L8,Hoja2!$B$5:$E$9,2,FALSE),0))^IFERROR(VLOOKUP(L8,Hoja2!$B$5:$E$9,4,FALSE),1),0)</f>
        <v>0</v>
      </c>
      <c r="Q8" s="64">
        <f>+IF(M8=Hoja2!$B$18,K8*(1+IFERROR(VLOOKUP(L8,Hoja2!$B$5:$E$9,2,FALSE),0))^IFERROR(VLOOKUP(L8,Hoja2!$B$5:$E$9,4,FALSE),1),0)</f>
        <v>0</v>
      </c>
      <c r="R8" s="65">
        <f>+SUM(N8:Q8)</f>
        <v>0</v>
      </c>
    </row>
    <row r="9" spans="2:19" x14ac:dyDescent="0.35">
      <c r="B9" s="3"/>
      <c r="C9" s="3"/>
      <c r="D9" s="3"/>
      <c r="E9" s="3"/>
      <c r="F9" s="3"/>
      <c r="G9" s="3"/>
      <c r="H9" s="3"/>
      <c r="I9" s="3"/>
      <c r="J9" s="4"/>
      <c r="K9" s="8">
        <f t="shared" ref="K9:K37" si="0">+J9*I9</f>
        <v>0</v>
      </c>
      <c r="L9" s="3"/>
      <c r="M9" s="3"/>
      <c r="N9" s="64">
        <f>+IF(M9=Hoja2!$B$16,K9*(1+IFERROR(VLOOKUP(L9,Hoja2!$B$5:$E$9,2,FALSE),0))^IFERROR(VLOOKUP(L9,Hoja2!$B$5:$E$9,4,FALSE),1),0)</f>
        <v>0</v>
      </c>
      <c r="O9" s="64">
        <f>+IF(M9=Hoja2!$B$17,K9*(1+IFERROR(VLOOKUP(L9,Hoja2!$B$5:$E$9,2,FALSE),0))^IFERROR(VLOOKUP(L9,Hoja2!$B$5:$E$9,4,FALSE),1),0)</f>
        <v>0</v>
      </c>
      <c r="P9" s="64">
        <f>+IF(M9=Hoja2!$B$19,K9*(1+IFERROR(VLOOKUP(L9,Hoja2!$B$5:$E$9,2,FALSE),0))^IFERROR(VLOOKUP(L9,Hoja2!$B$5:$E$9,4,FALSE),1),0)</f>
        <v>0</v>
      </c>
      <c r="Q9" s="64">
        <f>+IF(M9=Hoja2!$B$18,K9*(1+IFERROR(VLOOKUP(L9,Hoja2!$B$5:$E$9,2,FALSE),0))^IFERROR(VLOOKUP(L9,Hoja2!$B$5:$E$9,4,FALSE),1),0)</f>
        <v>0</v>
      </c>
      <c r="R9" s="65">
        <f t="shared" ref="R9:R37" si="1">+SUM(N9:Q9)</f>
        <v>0</v>
      </c>
    </row>
    <row r="10" spans="2:19" x14ac:dyDescent="0.35">
      <c r="B10" s="3"/>
      <c r="C10" s="3"/>
      <c r="D10" s="3"/>
      <c r="E10" s="3"/>
      <c r="F10" s="3"/>
      <c r="G10" s="3"/>
      <c r="H10" s="3"/>
      <c r="I10" s="3"/>
      <c r="J10" s="4"/>
      <c r="K10" s="8">
        <f t="shared" si="0"/>
        <v>0</v>
      </c>
      <c r="L10" s="3"/>
      <c r="M10" s="3"/>
      <c r="N10" s="64">
        <f>+IF(M10=Hoja2!$B$16,K10*(1+IFERROR(VLOOKUP(L10,Hoja2!$B$5:$E$9,2,FALSE),0))^IFERROR(VLOOKUP(L10,Hoja2!$B$5:$E$9,4,FALSE),1),0)</f>
        <v>0</v>
      </c>
      <c r="O10" s="64">
        <f>+IF(M10=Hoja2!$B$17,K10*(1+IFERROR(VLOOKUP(L10,Hoja2!$B$5:$E$9,2,FALSE),0))^IFERROR(VLOOKUP(L10,Hoja2!$B$5:$E$9,4,FALSE),1),0)</f>
        <v>0</v>
      </c>
      <c r="P10" s="64">
        <f>+IF(M10=Hoja2!$B$19,K10*(1+IFERROR(VLOOKUP(L10,Hoja2!$B$5:$E$9,2,FALSE),0))^IFERROR(VLOOKUP(L10,Hoja2!$B$5:$E$9,4,FALSE),1),0)</f>
        <v>0</v>
      </c>
      <c r="Q10" s="64">
        <f>+IF(M10=Hoja2!$B$18,K10*(1+IFERROR(VLOOKUP(L10,Hoja2!$B$5:$E$9,2,FALSE),0))^IFERROR(VLOOKUP(L10,Hoja2!$B$5:$E$9,4,FALSE),1),0)</f>
        <v>0</v>
      </c>
      <c r="R10" s="65">
        <f t="shared" si="1"/>
        <v>0</v>
      </c>
    </row>
    <row r="11" spans="2:19" x14ac:dyDescent="0.35">
      <c r="B11" s="3"/>
      <c r="C11" s="3"/>
      <c r="D11" s="3"/>
      <c r="E11" s="3"/>
      <c r="F11" s="3"/>
      <c r="G11" s="3"/>
      <c r="H11" s="3"/>
      <c r="I11" s="3"/>
      <c r="J11" s="4"/>
      <c r="K11" s="8">
        <f t="shared" si="0"/>
        <v>0</v>
      </c>
      <c r="L11" s="3"/>
      <c r="M11" s="3"/>
      <c r="N11" s="64">
        <f>+IF(M11=Hoja2!$B$16,K11*(1+IFERROR(VLOOKUP(L11,Hoja2!$B$5:$E$9,2,FALSE),0))^IFERROR(VLOOKUP(L11,Hoja2!$B$5:$E$9,4,FALSE),1),0)</f>
        <v>0</v>
      </c>
      <c r="O11" s="64">
        <f>+IF(M11=Hoja2!$B$17,K11*(1+IFERROR(VLOOKUP(L11,Hoja2!$B$5:$E$9,2,FALSE),0))^IFERROR(VLOOKUP(L11,Hoja2!$B$5:$E$9,4,FALSE),1),0)</f>
        <v>0</v>
      </c>
      <c r="P11" s="64">
        <f>+IF(M11=Hoja2!$B$19,K11*(1+IFERROR(VLOOKUP(L11,Hoja2!$B$5:$E$9,2,FALSE),0))^IFERROR(VLOOKUP(L11,Hoja2!$B$5:$E$9,4,FALSE),1),0)</f>
        <v>0</v>
      </c>
      <c r="Q11" s="64">
        <f>+IF(M11=Hoja2!$B$18,K11*(1+IFERROR(VLOOKUP(L11,Hoja2!$B$5:$E$9,2,FALSE),0))^IFERROR(VLOOKUP(L11,Hoja2!$B$5:$E$9,4,FALSE),1),0)</f>
        <v>0</v>
      </c>
      <c r="R11" s="65">
        <f t="shared" si="1"/>
        <v>0</v>
      </c>
    </row>
    <row r="12" spans="2:19" x14ac:dyDescent="0.35">
      <c r="B12" s="3"/>
      <c r="C12" s="3"/>
      <c r="D12" s="3"/>
      <c r="E12" s="3"/>
      <c r="F12" s="3"/>
      <c r="G12" s="3"/>
      <c r="H12" s="3"/>
      <c r="I12" s="3"/>
      <c r="J12" s="4"/>
      <c r="K12" s="8">
        <f t="shared" si="0"/>
        <v>0</v>
      </c>
      <c r="L12" s="3"/>
      <c r="M12" s="3"/>
      <c r="N12" s="64">
        <f>+IF(M12=Hoja2!$B$16,K12*(1+IFERROR(VLOOKUP(L12,Hoja2!$B$5:$E$9,2,FALSE),0))^IFERROR(VLOOKUP(L12,Hoja2!$B$5:$E$9,4,FALSE),1),0)</f>
        <v>0</v>
      </c>
      <c r="O12" s="64">
        <f>+IF(M12=Hoja2!$B$17,K12*(1+IFERROR(VLOOKUP(L12,Hoja2!$B$5:$E$9,2,FALSE),0))^IFERROR(VLOOKUP(L12,Hoja2!$B$5:$E$9,4,FALSE),1),0)</f>
        <v>0</v>
      </c>
      <c r="P12" s="64">
        <f>+IF(M12=Hoja2!$B$19,K12*(1+IFERROR(VLOOKUP(L12,Hoja2!$B$5:$E$9,2,FALSE),0))^IFERROR(VLOOKUP(L12,Hoja2!$B$5:$E$9,4,FALSE),1),0)</f>
        <v>0</v>
      </c>
      <c r="Q12" s="64">
        <f>+IF(M12=Hoja2!$B$18,K12*(1+IFERROR(VLOOKUP(L12,Hoja2!$B$5:$E$9,2,FALSE),0))^IFERROR(VLOOKUP(L12,Hoja2!$B$5:$E$9,4,FALSE),1),0)</f>
        <v>0</v>
      </c>
      <c r="R12" s="65">
        <f t="shared" si="1"/>
        <v>0</v>
      </c>
    </row>
    <row r="13" spans="2:19" x14ac:dyDescent="0.35">
      <c r="B13" s="3"/>
      <c r="C13" s="3"/>
      <c r="D13" s="3"/>
      <c r="E13" s="3"/>
      <c r="F13" s="3"/>
      <c r="G13" s="3"/>
      <c r="H13" s="3"/>
      <c r="I13" s="3"/>
      <c r="J13" s="4"/>
      <c r="K13" s="8">
        <f t="shared" si="0"/>
        <v>0</v>
      </c>
      <c r="L13" s="3"/>
      <c r="M13" s="3"/>
      <c r="N13" s="64">
        <f>+IF(M13=Hoja2!$B$16,K13*(1+IFERROR(VLOOKUP(L13,Hoja2!$B$5:$E$9,2,FALSE),0))^IFERROR(VLOOKUP(L13,Hoja2!$B$5:$E$9,4,FALSE),1),0)</f>
        <v>0</v>
      </c>
      <c r="O13" s="64">
        <f>+IF(M13=Hoja2!$B$17,K13*(1+IFERROR(VLOOKUP(L13,Hoja2!$B$5:$E$9,2,FALSE),0))^IFERROR(VLOOKUP(L13,Hoja2!$B$5:$E$9,4,FALSE),1),0)</f>
        <v>0</v>
      </c>
      <c r="P13" s="64">
        <f>+IF(M13=Hoja2!$B$19,K13*(1+IFERROR(VLOOKUP(L13,Hoja2!$B$5:$E$9,2,FALSE),0))^IFERROR(VLOOKUP(L13,Hoja2!$B$5:$E$9,4,FALSE),1),0)</f>
        <v>0</v>
      </c>
      <c r="Q13" s="64">
        <f>+IF(M13=Hoja2!$B$18,K13*(1+IFERROR(VLOOKUP(L13,Hoja2!$B$5:$E$9,2,FALSE),0))^IFERROR(VLOOKUP(L13,Hoja2!$B$5:$E$9,4,FALSE),1),0)</f>
        <v>0</v>
      </c>
      <c r="R13" s="65">
        <f t="shared" si="1"/>
        <v>0</v>
      </c>
    </row>
    <row r="14" spans="2:19" x14ac:dyDescent="0.35">
      <c r="B14" s="3"/>
      <c r="C14" s="3"/>
      <c r="D14" s="3"/>
      <c r="E14" s="3"/>
      <c r="F14" s="3"/>
      <c r="G14" s="3"/>
      <c r="H14" s="3"/>
      <c r="I14" s="3"/>
      <c r="J14" s="4"/>
      <c r="K14" s="8">
        <f t="shared" si="0"/>
        <v>0</v>
      </c>
      <c r="L14" s="3"/>
      <c r="M14" s="3"/>
      <c r="N14" s="64">
        <f>+IF(M14=Hoja2!$B$16,K14*(1+IFERROR(VLOOKUP(L14,Hoja2!$B$5:$E$9,2,FALSE),0))^IFERROR(VLOOKUP(L14,Hoja2!$B$5:$E$9,4,FALSE),1),0)</f>
        <v>0</v>
      </c>
      <c r="O14" s="64">
        <f>+IF(M14=Hoja2!$B$17,K14*(1+IFERROR(VLOOKUP(L14,Hoja2!$B$5:$E$9,2,FALSE),0))^IFERROR(VLOOKUP(L14,Hoja2!$B$5:$E$9,4,FALSE),1),0)</f>
        <v>0</v>
      </c>
      <c r="P14" s="64">
        <f>+IF(M14=Hoja2!$B$19,K14*(1+IFERROR(VLOOKUP(L14,Hoja2!$B$5:$E$9,2,FALSE),0))^IFERROR(VLOOKUP(L14,Hoja2!$B$5:$E$9,4,FALSE),1),0)</f>
        <v>0</v>
      </c>
      <c r="Q14" s="64">
        <f>+IF(M14=Hoja2!$B$18,K14*(1+IFERROR(VLOOKUP(L14,Hoja2!$B$5:$E$9,2,FALSE),0))^IFERROR(VLOOKUP(L14,Hoja2!$B$5:$E$9,4,FALSE),1),0)</f>
        <v>0</v>
      </c>
      <c r="R14" s="65">
        <f t="shared" si="1"/>
        <v>0</v>
      </c>
    </row>
    <row r="15" spans="2:19" x14ac:dyDescent="0.35">
      <c r="B15" s="3"/>
      <c r="C15" s="3"/>
      <c r="D15" s="3"/>
      <c r="E15" s="3"/>
      <c r="F15" s="3"/>
      <c r="G15" s="3"/>
      <c r="H15" s="3"/>
      <c r="I15" s="3"/>
      <c r="J15" s="4"/>
      <c r="K15" s="8">
        <f t="shared" si="0"/>
        <v>0</v>
      </c>
      <c r="L15" s="3"/>
      <c r="M15" s="3"/>
      <c r="N15" s="64">
        <f>+IF(M15=Hoja2!$B$16,K15*(1+IFERROR(VLOOKUP(L15,Hoja2!$B$5:$E$9,2,FALSE),0))^IFERROR(VLOOKUP(L15,Hoja2!$B$5:$E$9,4,FALSE),1),0)</f>
        <v>0</v>
      </c>
      <c r="O15" s="64">
        <f>+IF(M15=Hoja2!$B$17,K15*(1+IFERROR(VLOOKUP(L15,Hoja2!$B$5:$E$9,2,FALSE),0))^IFERROR(VLOOKUP(L15,Hoja2!$B$5:$E$9,4,FALSE),1),0)</f>
        <v>0</v>
      </c>
      <c r="P15" s="64">
        <f>+IF(M15=Hoja2!$B$19,K15*(1+IFERROR(VLOOKUP(L15,Hoja2!$B$5:$E$9,2,FALSE),0))^IFERROR(VLOOKUP(L15,Hoja2!$B$5:$E$9,4,FALSE),1),0)</f>
        <v>0</v>
      </c>
      <c r="Q15" s="64">
        <f>+IF(M15=Hoja2!$B$18,K15*(1+IFERROR(VLOOKUP(L15,Hoja2!$B$5:$E$9,2,FALSE),0))^IFERROR(VLOOKUP(L15,Hoja2!$B$5:$E$9,4,FALSE),1),0)</f>
        <v>0</v>
      </c>
      <c r="R15" s="65">
        <f t="shared" si="1"/>
        <v>0</v>
      </c>
    </row>
    <row r="16" spans="2:19" x14ac:dyDescent="0.35">
      <c r="B16" s="3"/>
      <c r="C16" s="3"/>
      <c r="D16" s="3"/>
      <c r="E16" s="3"/>
      <c r="F16" s="3"/>
      <c r="G16" s="3"/>
      <c r="H16" s="3"/>
      <c r="I16" s="3"/>
      <c r="J16" s="4"/>
      <c r="K16" s="8">
        <f t="shared" si="0"/>
        <v>0</v>
      </c>
      <c r="L16" s="3"/>
      <c r="M16" s="3"/>
      <c r="N16" s="64">
        <f>+IF(M16=Hoja2!$B$16,K16*(1+IFERROR(VLOOKUP(L16,Hoja2!$B$5:$E$9,2,FALSE),0))^IFERROR(VLOOKUP(L16,Hoja2!$B$5:$E$9,4,FALSE),1),0)</f>
        <v>0</v>
      </c>
      <c r="O16" s="64">
        <f>+IF(M16=Hoja2!$B$17,K16*(1+IFERROR(VLOOKUP(L16,Hoja2!$B$5:$E$9,2,FALSE),0))^IFERROR(VLOOKUP(L16,Hoja2!$B$5:$E$9,4,FALSE),1),0)</f>
        <v>0</v>
      </c>
      <c r="P16" s="64">
        <f>+IF(M16=Hoja2!$B$19,K16*(1+IFERROR(VLOOKUP(L16,Hoja2!$B$5:$E$9,2,FALSE),0))^IFERROR(VLOOKUP(L16,Hoja2!$B$5:$E$9,4,FALSE),1),0)</f>
        <v>0</v>
      </c>
      <c r="Q16" s="64">
        <f>+IF(M16=Hoja2!$B$18,K16*(1+IFERROR(VLOOKUP(L16,Hoja2!$B$5:$E$9,2,FALSE),0))^IFERROR(VLOOKUP(L16,Hoja2!$B$5:$E$9,4,FALSE),1),0)</f>
        <v>0</v>
      </c>
      <c r="R16" s="65">
        <f t="shared" si="1"/>
        <v>0</v>
      </c>
    </row>
    <row r="17" spans="2:18" x14ac:dyDescent="0.35">
      <c r="B17" s="3"/>
      <c r="C17" s="3"/>
      <c r="D17" s="3"/>
      <c r="E17" s="3"/>
      <c r="F17" s="3"/>
      <c r="G17" s="3"/>
      <c r="H17" s="3"/>
      <c r="I17" s="3"/>
      <c r="J17" s="4"/>
      <c r="K17" s="8">
        <f t="shared" si="0"/>
        <v>0</v>
      </c>
      <c r="L17" s="3"/>
      <c r="M17" s="3"/>
      <c r="N17" s="64">
        <f>+IF(M17=Hoja2!$B$16,K17*(1+IFERROR(VLOOKUP(L17,Hoja2!$B$5:$E$9,2,FALSE),0))^IFERROR(VLOOKUP(L17,Hoja2!$B$5:$E$9,4,FALSE),1),0)</f>
        <v>0</v>
      </c>
      <c r="O17" s="64">
        <f>+IF(M17=Hoja2!$B$17,K17*(1+IFERROR(VLOOKUP(L17,Hoja2!$B$5:$E$9,2,FALSE),0))^IFERROR(VLOOKUP(L17,Hoja2!$B$5:$E$9,4,FALSE),1),0)</f>
        <v>0</v>
      </c>
      <c r="P17" s="64">
        <f>+IF(M17=Hoja2!$B$19,K17*(1+IFERROR(VLOOKUP(L17,Hoja2!$B$5:$E$9,2,FALSE),0))^IFERROR(VLOOKUP(L17,Hoja2!$B$5:$E$9,4,FALSE),1),0)</f>
        <v>0</v>
      </c>
      <c r="Q17" s="64">
        <f>+IF(M17=Hoja2!$B$18,K17*(1+IFERROR(VLOOKUP(L17,Hoja2!$B$5:$E$9,2,FALSE),0))^IFERROR(VLOOKUP(L17,Hoja2!$B$5:$E$9,4,FALSE),1),0)</f>
        <v>0</v>
      </c>
      <c r="R17" s="65">
        <f t="shared" si="1"/>
        <v>0</v>
      </c>
    </row>
    <row r="18" spans="2:18" x14ac:dyDescent="0.35">
      <c r="B18" s="3"/>
      <c r="C18" s="3"/>
      <c r="D18" s="3"/>
      <c r="E18" s="3"/>
      <c r="F18" s="3"/>
      <c r="G18" s="3"/>
      <c r="H18" s="3"/>
      <c r="I18" s="3"/>
      <c r="J18" s="4"/>
      <c r="K18" s="8">
        <f t="shared" si="0"/>
        <v>0</v>
      </c>
      <c r="L18" s="3"/>
      <c r="M18" s="3"/>
      <c r="N18" s="64">
        <f>+IF(M18=Hoja2!$B$16,K18*(1+IFERROR(VLOOKUP(L18,Hoja2!$B$5:$E$9,2,FALSE),0))^IFERROR(VLOOKUP(L18,Hoja2!$B$5:$E$9,4,FALSE),1),0)</f>
        <v>0</v>
      </c>
      <c r="O18" s="64">
        <f>+IF(M18=Hoja2!$B$17,K18*(1+IFERROR(VLOOKUP(L18,Hoja2!$B$5:$E$9,2,FALSE),0))^IFERROR(VLOOKUP(L18,Hoja2!$B$5:$E$9,4,FALSE),1),0)</f>
        <v>0</v>
      </c>
      <c r="P18" s="64">
        <f>+IF(M18=Hoja2!$B$19,K18*(1+IFERROR(VLOOKUP(L18,Hoja2!$B$5:$E$9,2,FALSE),0))^IFERROR(VLOOKUP(L18,Hoja2!$B$5:$E$9,4,FALSE),1),0)</f>
        <v>0</v>
      </c>
      <c r="Q18" s="64">
        <f>+IF(M18=Hoja2!$B$18,K18*(1+IFERROR(VLOOKUP(L18,Hoja2!$B$5:$E$9,2,FALSE),0))^IFERROR(VLOOKUP(L18,Hoja2!$B$5:$E$9,4,FALSE),1),0)</f>
        <v>0</v>
      </c>
      <c r="R18" s="65">
        <f t="shared" si="1"/>
        <v>0</v>
      </c>
    </row>
    <row r="19" spans="2:18" x14ac:dyDescent="0.35">
      <c r="B19" s="3"/>
      <c r="C19" s="3"/>
      <c r="D19" s="3"/>
      <c r="E19" s="3"/>
      <c r="F19" s="3"/>
      <c r="G19" s="3"/>
      <c r="H19" s="3"/>
      <c r="I19" s="3"/>
      <c r="J19" s="4"/>
      <c r="K19" s="8">
        <f t="shared" si="0"/>
        <v>0</v>
      </c>
      <c r="L19" s="3"/>
      <c r="M19" s="3"/>
      <c r="N19" s="64">
        <f>+IF(M19=Hoja2!$B$16,K19*(1+IFERROR(VLOOKUP(L19,Hoja2!$B$5:$E$9,2,FALSE),0))^IFERROR(VLOOKUP(L19,Hoja2!$B$5:$E$9,4,FALSE),1),0)</f>
        <v>0</v>
      </c>
      <c r="O19" s="64">
        <f>+IF(M19=Hoja2!$B$17,K19*(1+IFERROR(VLOOKUP(L19,Hoja2!$B$5:$E$9,2,FALSE),0))^IFERROR(VLOOKUP(L19,Hoja2!$B$5:$E$9,4,FALSE),1),0)</f>
        <v>0</v>
      </c>
      <c r="P19" s="64">
        <f>+IF(M19=Hoja2!$B$19,K19*(1+IFERROR(VLOOKUP(L19,Hoja2!$B$5:$E$9,2,FALSE),0))^IFERROR(VLOOKUP(L19,Hoja2!$B$5:$E$9,4,FALSE),1),0)</f>
        <v>0</v>
      </c>
      <c r="Q19" s="64">
        <f>+IF(M19=Hoja2!$B$18,K19*(1+IFERROR(VLOOKUP(L19,Hoja2!$B$5:$E$9,2,FALSE),0))^IFERROR(VLOOKUP(L19,Hoja2!$B$5:$E$9,4,FALSE),1),0)</f>
        <v>0</v>
      </c>
      <c r="R19" s="65">
        <f t="shared" si="1"/>
        <v>0</v>
      </c>
    </row>
    <row r="20" spans="2:18" x14ac:dyDescent="0.35">
      <c r="B20" s="3"/>
      <c r="C20" s="3"/>
      <c r="D20" s="3"/>
      <c r="E20" s="3"/>
      <c r="F20" s="3"/>
      <c r="G20" s="3"/>
      <c r="H20" s="3"/>
      <c r="I20" s="3"/>
      <c r="J20" s="4"/>
      <c r="K20" s="8">
        <f t="shared" si="0"/>
        <v>0</v>
      </c>
      <c r="L20" s="3"/>
      <c r="M20" s="3"/>
      <c r="N20" s="64">
        <f>+IF(M20=Hoja2!$B$16,K20*(1+IFERROR(VLOOKUP(L20,Hoja2!$B$5:$E$9,2,FALSE),0))^IFERROR(VLOOKUP(L20,Hoja2!$B$5:$E$9,4,FALSE),1),0)</f>
        <v>0</v>
      </c>
      <c r="O20" s="64">
        <f>+IF(M20=Hoja2!$B$17,K20*(1+IFERROR(VLOOKUP(L20,Hoja2!$B$5:$E$9,2,FALSE),0))^IFERROR(VLOOKUP(L20,Hoja2!$B$5:$E$9,4,FALSE),1),0)</f>
        <v>0</v>
      </c>
      <c r="P20" s="64">
        <f>+IF(M20=Hoja2!$B$19,K20*(1+IFERROR(VLOOKUP(L20,Hoja2!$B$5:$E$9,2,FALSE),0))^IFERROR(VLOOKUP(L20,Hoja2!$B$5:$E$9,4,FALSE),1),0)</f>
        <v>0</v>
      </c>
      <c r="Q20" s="64">
        <f>+IF(M20=Hoja2!$B$18,K20*(1+IFERROR(VLOOKUP(L20,Hoja2!$B$5:$E$9,2,FALSE),0))^IFERROR(VLOOKUP(L20,Hoja2!$B$5:$E$9,4,FALSE),1),0)</f>
        <v>0</v>
      </c>
      <c r="R20" s="65">
        <f t="shared" si="1"/>
        <v>0</v>
      </c>
    </row>
    <row r="21" spans="2:18" x14ac:dyDescent="0.35">
      <c r="B21" s="3"/>
      <c r="C21" s="3"/>
      <c r="D21" s="3"/>
      <c r="E21" s="3"/>
      <c r="F21" s="3"/>
      <c r="G21" s="3"/>
      <c r="H21" s="3"/>
      <c r="I21" s="3"/>
      <c r="J21" s="4"/>
      <c r="K21" s="8">
        <f t="shared" si="0"/>
        <v>0</v>
      </c>
      <c r="L21" s="3"/>
      <c r="M21" s="3"/>
      <c r="N21" s="64">
        <f>+IF(M21=Hoja2!$B$16,K21*(1+IFERROR(VLOOKUP(L21,Hoja2!$B$5:$E$9,2,FALSE),0))^IFERROR(VLOOKUP(L21,Hoja2!$B$5:$E$9,4,FALSE),1),0)</f>
        <v>0</v>
      </c>
      <c r="O21" s="64">
        <f>+IF(M21=Hoja2!$B$17,K21*(1+IFERROR(VLOOKUP(L21,Hoja2!$B$5:$E$9,2,FALSE),0))^IFERROR(VLOOKUP(L21,Hoja2!$B$5:$E$9,4,FALSE),1),0)</f>
        <v>0</v>
      </c>
      <c r="P21" s="64">
        <f>+IF(M21=Hoja2!$B$19,K21*(1+IFERROR(VLOOKUP(L21,Hoja2!$B$5:$E$9,2,FALSE),0))^IFERROR(VLOOKUP(L21,Hoja2!$B$5:$E$9,4,FALSE),1),0)</f>
        <v>0</v>
      </c>
      <c r="Q21" s="64">
        <f>+IF(M21=Hoja2!$B$18,K21*(1+IFERROR(VLOOKUP(L21,Hoja2!$B$5:$E$9,2,FALSE),0))^IFERROR(VLOOKUP(L21,Hoja2!$B$5:$E$9,4,FALSE),1),0)</f>
        <v>0</v>
      </c>
      <c r="R21" s="65">
        <f t="shared" si="1"/>
        <v>0</v>
      </c>
    </row>
    <row r="22" spans="2:18" x14ac:dyDescent="0.35">
      <c r="B22" s="3"/>
      <c r="C22" s="3"/>
      <c r="D22" s="3"/>
      <c r="E22" s="3"/>
      <c r="F22" s="3"/>
      <c r="G22" s="3"/>
      <c r="H22" s="3"/>
      <c r="I22" s="3"/>
      <c r="J22" s="4"/>
      <c r="K22" s="8">
        <f t="shared" si="0"/>
        <v>0</v>
      </c>
      <c r="L22" s="3"/>
      <c r="M22" s="3"/>
      <c r="N22" s="64">
        <f>+IF(M22=Hoja2!$B$16,K22*(1+IFERROR(VLOOKUP(L22,Hoja2!$B$5:$E$9,2,FALSE),0))^IFERROR(VLOOKUP(L22,Hoja2!$B$5:$E$9,4,FALSE),1),0)</f>
        <v>0</v>
      </c>
      <c r="O22" s="64">
        <f>+IF(M22=Hoja2!$B$17,K22*(1+IFERROR(VLOOKUP(L22,Hoja2!$B$5:$E$9,2,FALSE),0))^IFERROR(VLOOKUP(L22,Hoja2!$B$5:$E$9,4,FALSE),1),0)</f>
        <v>0</v>
      </c>
      <c r="P22" s="64">
        <f>+IF(M22=Hoja2!$B$19,K22*(1+IFERROR(VLOOKUP(L22,Hoja2!$B$5:$E$9,2,FALSE),0))^IFERROR(VLOOKUP(L22,Hoja2!$B$5:$E$9,4,FALSE),1),0)</f>
        <v>0</v>
      </c>
      <c r="Q22" s="64">
        <f>+IF(M22=Hoja2!$B$18,K22*(1+IFERROR(VLOOKUP(L22,Hoja2!$B$5:$E$9,2,FALSE),0))^IFERROR(VLOOKUP(L22,Hoja2!$B$5:$E$9,4,FALSE),1),0)</f>
        <v>0</v>
      </c>
      <c r="R22" s="65">
        <f t="shared" si="1"/>
        <v>0</v>
      </c>
    </row>
    <row r="23" spans="2:18" x14ac:dyDescent="0.35">
      <c r="B23" s="3"/>
      <c r="C23" s="3"/>
      <c r="D23" s="3"/>
      <c r="E23" s="3"/>
      <c r="F23" s="3"/>
      <c r="G23" s="3"/>
      <c r="H23" s="3"/>
      <c r="I23" s="3"/>
      <c r="J23" s="4"/>
      <c r="K23" s="8">
        <f t="shared" si="0"/>
        <v>0</v>
      </c>
      <c r="L23" s="3"/>
      <c r="M23" s="3"/>
      <c r="N23" s="64">
        <f>+IF(M23=Hoja2!$B$16,K23*(1+IFERROR(VLOOKUP(L23,Hoja2!$B$5:$E$9,2,FALSE),0))^IFERROR(VLOOKUP(L23,Hoja2!$B$5:$E$9,4,FALSE),1),0)</f>
        <v>0</v>
      </c>
      <c r="O23" s="64">
        <f>+IF(M23=Hoja2!$B$17,K23*(1+IFERROR(VLOOKUP(L23,Hoja2!$B$5:$E$9,2,FALSE),0))^IFERROR(VLOOKUP(L23,Hoja2!$B$5:$E$9,4,FALSE),1),0)</f>
        <v>0</v>
      </c>
      <c r="P23" s="64">
        <f>+IF(M23=Hoja2!$B$19,K23*(1+IFERROR(VLOOKUP(L23,Hoja2!$B$5:$E$9,2,FALSE),0))^IFERROR(VLOOKUP(L23,Hoja2!$B$5:$E$9,4,FALSE),1),0)</f>
        <v>0</v>
      </c>
      <c r="Q23" s="64">
        <f>+IF(M23=Hoja2!$B$18,K23*(1+IFERROR(VLOOKUP(L23,Hoja2!$B$5:$E$9,2,FALSE),0))^IFERROR(VLOOKUP(L23,Hoja2!$B$5:$E$9,4,FALSE),1),0)</f>
        <v>0</v>
      </c>
      <c r="R23" s="65">
        <f t="shared" si="1"/>
        <v>0</v>
      </c>
    </row>
    <row r="24" spans="2:18" x14ac:dyDescent="0.35">
      <c r="B24" s="3"/>
      <c r="C24" s="3"/>
      <c r="D24" s="3"/>
      <c r="E24" s="3"/>
      <c r="F24" s="3"/>
      <c r="G24" s="3"/>
      <c r="H24" s="3"/>
      <c r="I24" s="3"/>
      <c r="J24" s="4"/>
      <c r="K24" s="8">
        <f t="shared" si="0"/>
        <v>0</v>
      </c>
      <c r="L24" s="3"/>
      <c r="M24" s="3"/>
      <c r="N24" s="64">
        <f>+IF(M24=Hoja2!$B$16,K24*(1+IFERROR(VLOOKUP(L24,Hoja2!$B$5:$E$9,2,FALSE),0))^IFERROR(VLOOKUP(L24,Hoja2!$B$5:$E$9,4,FALSE),1),0)</f>
        <v>0</v>
      </c>
      <c r="O24" s="64">
        <f>+IF(M24=Hoja2!$B$17,K24*(1+IFERROR(VLOOKUP(L24,Hoja2!$B$5:$E$9,2,FALSE),0))^IFERROR(VLOOKUP(L24,Hoja2!$B$5:$E$9,4,FALSE),1),0)</f>
        <v>0</v>
      </c>
      <c r="P24" s="64">
        <f>+IF(M24=Hoja2!$B$19,K24*(1+IFERROR(VLOOKUP(L24,Hoja2!$B$5:$E$9,2,FALSE),0))^IFERROR(VLOOKUP(L24,Hoja2!$B$5:$E$9,4,FALSE),1),0)</f>
        <v>0</v>
      </c>
      <c r="Q24" s="64">
        <f>+IF(M24=Hoja2!$B$18,K24*(1+IFERROR(VLOOKUP(L24,Hoja2!$B$5:$E$9,2,FALSE),0))^IFERROR(VLOOKUP(L24,Hoja2!$B$5:$E$9,4,FALSE),1),0)</f>
        <v>0</v>
      </c>
      <c r="R24" s="65">
        <f t="shared" si="1"/>
        <v>0</v>
      </c>
    </row>
    <row r="25" spans="2:18" x14ac:dyDescent="0.35">
      <c r="B25" s="3"/>
      <c r="C25" s="3"/>
      <c r="D25" s="3"/>
      <c r="E25" s="3"/>
      <c r="F25" s="3"/>
      <c r="G25" s="3"/>
      <c r="H25" s="3"/>
      <c r="I25" s="3"/>
      <c r="J25" s="4"/>
      <c r="K25" s="8">
        <f t="shared" si="0"/>
        <v>0</v>
      </c>
      <c r="L25" s="3"/>
      <c r="M25" s="3"/>
      <c r="N25" s="64">
        <f>+IF(M25=Hoja2!$B$16,K25*(1+IFERROR(VLOOKUP(L25,Hoja2!$B$5:$E$9,2,FALSE),0))^IFERROR(VLOOKUP(L25,Hoja2!$B$5:$E$9,4,FALSE),1),0)</f>
        <v>0</v>
      </c>
      <c r="O25" s="64">
        <f>+IF(M25=Hoja2!$B$17,K25*(1+IFERROR(VLOOKUP(L25,Hoja2!$B$5:$E$9,2,FALSE),0))^IFERROR(VLOOKUP(L25,Hoja2!$B$5:$E$9,4,FALSE),1),0)</f>
        <v>0</v>
      </c>
      <c r="P25" s="64">
        <f>+IF(M25=Hoja2!$B$19,K25*(1+IFERROR(VLOOKUP(L25,Hoja2!$B$5:$E$9,2,FALSE),0))^IFERROR(VLOOKUP(L25,Hoja2!$B$5:$E$9,4,FALSE),1),0)</f>
        <v>0</v>
      </c>
      <c r="Q25" s="64">
        <f>+IF(M25=Hoja2!$B$18,K25*(1+IFERROR(VLOOKUP(L25,Hoja2!$B$5:$E$9,2,FALSE),0))^IFERROR(VLOOKUP(L25,Hoja2!$B$5:$E$9,4,FALSE),1),0)</f>
        <v>0</v>
      </c>
      <c r="R25" s="65">
        <f t="shared" si="1"/>
        <v>0</v>
      </c>
    </row>
    <row r="26" spans="2:18" x14ac:dyDescent="0.35">
      <c r="B26" s="3"/>
      <c r="C26" s="3"/>
      <c r="D26" s="3"/>
      <c r="E26" s="3"/>
      <c r="F26" s="3"/>
      <c r="G26" s="3"/>
      <c r="H26" s="3"/>
      <c r="I26" s="3"/>
      <c r="J26" s="4"/>
      <c r="K26" s="8">
        <f t="shared" si="0"/>
        <v>0</v>
      </c>
      <c r="L26" s="3"/>
      <c r="M26" s="3"/>
      <c r="N26" s="64">
        <f>+IF(M26=Hoja2!$B$16,K26*(1+IFERROR(VLOOKUP(L26,Hoja2!$B$5:$E$9,2,FALSE),0))^IFERROR(VLOOKUP(L26,Hoja2!$B$5:$E$9,4,FALSE),1),0)</f>
        <v>0</v>
      </c>
      <c r="O26" s="64">
        <f>+IF(M26=Hoja2!$B$17,K26*(1+IFERROR(VLOOKUP(L26,Hoja2!$B$5:$E$9,2,FALSE),0))^IFERROR(VLOOKUP(L26,Hoja2!$B$5:$E$9,4,FALSE),1),0)</f>
        <v>0</v>
      </c>
      <c r="P26" s="64">
        <f>+IF(M26=Hoja2!$B$19,K26*(1+IFERROR(VLOOKUP(L26,Hoja2!$B$5:$E$9,2,FALSE),0))^IFERROR(VLOOKUP(L26,Hoja2!$B$5:$E$9,4,FALSE),1),0)</f>
        <v>0</v>
      </c>
      <c r="Q26" s="64">
        <f>+IF(M26=Hoja2!$B$18,K26*(1+IFERROR(VLOOKUP(L26,Hoja2!$B$5:$E$9,2,FALSE),0))^IFERROR(VLOOKUP(L26,Hoja2!$B$5:$E$9,4,FALSE),1),0)</f>
        <v>0</v>
      </c>
      <c r="R26" s="65">
        <f t="shared" si="1"/>
        <v>0</v>
      </c>
    </row>
    <row r="27" spans="2:18" x14ac:dyDescent="0.35">
      <c r="B27" s="3"/>
      <c r="C27" s="3"/>
      <c r="D27" s="3"/>
      <c r="E27" s="3"/>
      <c r="F27" s="3"/>
      <c r="G27" s="3"/>
      <c r="H27" s="3"/>
      <c r="I27" s="3"/>
      <c r="J27" s="4"/>
      <c r="K27" s="8">
        <f t="shared" si="0"/>
        <v>0</v>
      </c>
      <c r="L27" s="3"/>
      <c r="M27" s="3"/>
      <c r="N27" s="64">
        <f>+IF(M27=Hoja2!$B$16,K27*(1+IFERROR(VLOOKUP(L27,Hoja2!$B$5:$E$9,2,FALSE),0))^IFERROR(VLOOKUP(L27,Hoja2!$B$5:$E$9,4,FALSE),1),0)</f>
        <v>0</v>
      </c>
      <c r="O27" s="64">
        <f>+IF(M27=Hoja2!$B$17,K27*(1+IFERROR(VLOOKUP(L27,Hoja2!$B$5:$E$9,2,FALSE),0))^IFERROR(VLOOKUP(L27,Hoja2!$B$5:$E$9,4,FALSE),1),0)</f>
        <v>0</v>
      </c>
      <c r="P27" s="64">
        <f>+IF(M27=Hoja2!$B$19,K27*(1+IFERROR(VLOOKUP(L27,Hoja2!$B$5:$E$9,2,FALSE),0))^IFERROR(VLOOKUP(L27,Hoja2!$B$5:$E$9,4,FALSE),1),0)</f>
        <v>0</v>
      </c>
      <c r="Q27" s="64">
        <f>+IF(M27=Hoja2!$B$18,K27*(1+IFERROR(VLOOKUP(L27,Hoja2!$B$5:$E$9,2,FALSE),0))^IFERROR(VLOOKUP(L27,Hoja2!$B$5:$E$9,4,FALSE),1),0)</f>
        <v>0</v>
      </c>
      <c r="R27" s="65">
        <f t="shared" si="1"/>
        <v>0</v>
      </c>
    </row>
    <row r="28" spans="2:18" x14ac:dyDescent="0.35">
      <c r="B28" s="3"/>
      <c r="C28" s="3"/>
      <c r="D28" s="3"/>
      <c r="E28" s="3"/>
      <c r="F28" s="3"/>
      <c r="G28" s="3"/>
      <c r="H28" s="3"/>
      <c r="I28" s="3"/>
      <c r="J28" s="4"/>
      <c r="K28" s="8">
        <f t="shared" si="0"/>
        <v>0</v>
      </c>
      <c r="L28" s="3"/>
      <c r="M28" s="3"/>
      <c r="N28" s="64">
        <f>+IF(M28=Hoja2!$B$16,K28*(1+IFERROR(VLOOKUP(L28,Hoja2!$B$5:$E$9,2,FALSE),0))^IFERROR(VLOOKUP(L28,Hoja2!$B$5:$E$9,4,FALSE),1),0)</f>
        <v>0</v>
      </c>
      <c r="O28" s="64">
        <f>+IF(M28=Hoja2!$B$17,K28*(1+IFERROR(VLOOKUP(L28,Hoja2!$B$5:$E$9,2,FALSE),0))^IFERROR(VLOOKUP(L28,Hoja2!$B$5:$E$9,4,FALSE),1),0)</f>
        <v>0</v>
      </c>
      <c r="P28" s="64">
        <f>+IF(M28=Hoja2!$B$19,K28*(1+IFERROR(VLOOKUP(L28,Hoja2!$B$5:$E$9,2,FALSE),0))^IFERROR(VLOOKUP(L28,Hoja2!$B$5:$E$9,4,FALSE),1),0)</f>
        <v>0</v>
      </c>
      <c r="Q28" s="64">
        <f>+IF(M28=Hoja2!$B$18,K28*(1+IFERROR(VLOOKUP(L28,Hoja2!$B$5:$E$9,2,FALSE),0))^IFERROR(VLOOKUP(L28,Hoja2!$B$5:$E$9,4,FALSE),1),0)</f>
        <v>0</v>
      </c>
      <c r="R28" s="65">
        <f t="shared" si="1"/>
        <v>0</v>
      </c>
    </row>
    <row r="29" spans="2:18" x14ac:dyDescent="0.35">
      <c r="B29" s="3"/>
      <c r="C29" s="3"/>
      <c r="D29" s="3"/>
      <c r="E29" s="3"/>
      <c r="F29" s="3"/>
      <c r="G29" s="3"/>
      <c r="H29" s="3"/>
      <c r="I29" s="3"/>
      <c r="J29" s="4"/>
      <c r="K29" s="8">
        <f t="shared" si="0"/>
        <v>0</v>
      </c>
      <c r="L29" s="3"/>
      <c r="M29" s="3"/>
      <c r="N29" s="64">
        <f>+IF(M29=Hoja2!$B$16,K29*(1+IFERROR(VLOOKUP(L29,Hoja2!$B$5:$E$9,2,FALSE),0))^IFERROR(VLOOKUP(L29,Hoja2!$B$5:$E$9,4,FALSE),1),0)</f>
        <v>0</v>
      </c>
      <c r="O29" s="64">
        <f>+IF(M29=Hoja2!$B$17,K29*(1+IFERROR(VLOOKUP(L29,Hoja2!$B$5:$E$9,2,FALSE),0))^IFERROR(VLOOKUP(L29,Hoja2!$B$5:$E$9,4,FALSE),1),0)</f>
        <v>0</v>
      </c>
      <c r="P29" s="64">
        <f>+IF(M29=Hoja2!$B$19,K29*(1+IFERROR(VLOOKUP(L29,Hoja2!$B$5:$E$9,2,FALSE),0))^IFERROR(VLOOKUP(L29,Hoja2!$B$5:$E$9,4,FALSE),1),0)</f>
        <v>0</v>
      </c>
      <c r="Q29" s="64">
        <f>+IF(M29=Hoja2!$B$18,K29*(1+IFERROR(VLOOKUP(L29,Hoja2!$B$5:$E$9,2,FALSE),0))^IFERROR(VLOOKUP(L29,Hoja2!$B$5:$E$9,4,FALSE),1),0)</f>
        <v>0</v>
      </c>
      <c r="R29" s="65">
        <f t="shared" si="1"/>
        <v>0</v>
      </c>
    </row>
    <row r="30" spans="2:18" x14ac:dyDescent="0.35">
      <c r="B30" s="3"/>
      <c r="C30" s="3"/>
      <c r="D30" s="3"/>
      <c r="E30" s="3"/>
      <c r="F30" s="3"/>
      <c r="G30" s="3"/>
      <c r="H30" s="3"/>
      <c r="I30" s="3"/>
      <c r="J30" s="4"/>
      <c r="K30" s="8">
        <f t="shared" si="0"/>
        <v>0</v>
      </c>
      <c r="L30" s="3"/>
      <c r="M30" s="3"/>
      <c r="N30" s="64">
        <f>+IF(M30=Hoja2!$B$16,K30*(1+IFERROR(VLOOKUP(L30,Hoja2!$B$5:$E$9,2,FALSE),0))^IFERROR(VLOOKUP(L30,Hoja2!$B$5:$E$9,4,FALSE),1),0)</f>
        <v>0</v>
      </c>
      <c r="O30" s="64">
        <f>+IF(M30=Hoja2!$B$17,K30*(1+IFERROR(VLOOKUP(L30,Hoja2!$B$5:$E$9,2,FALSE),0))^IFERROR(VLOOKUP(L30,Hoja2!$B$5:$E$9,4,FALSE),1),0)</f>
        <v>0</v>
      </c>
      <c r="P30" s="64">
        <f>+IF(M30=Hoja2!$B$19,K30*(1+IFERROR(VLOOKUP(L30,Hoja2!$B$5:$E$9,2,FALSE),0))^IFERROR(VLOOKUP(L30,Hoja2!$B$5:$E$9,4,FALSE),1),0)</f>
        <v>0</v>
      </c>
      <c r="Q30" s="64">
        <f>+IF(M30=Hoja2!$B$18,K30*(1+IFERROR(VLOOKUP(L30,Hoja2!$B$5:$E$9,2,FALSE),0))^IFERROR(VLOOKUP(L30,Hoja2!$B$5:$E$9,4,FALSE),1),0)</f>
        <v>0</v>
      </c>
      <c r="R30" s="65">
        <f t="shared" si="1"/>
        <v>0</v>
      </c>
    </row>
    <row r="31" spans="2:18" x14ac:dyDescent="0.35">
      <c r="B31" s="3"/>
      <c r="C31" s="3"/>
      <c r="D31" s="3"/>
      <c r="E31" s="3"/>
      <c r="F31" s="3"/>
      <c r="G31" s="3"/>
      <c r="H31" s="3"/>
      <c r="I31" s="3"/>
      <c r="J31" s="4"/>
      <c r="K31" s="8">
        <f t="shared" si="0"/>
        <v>0</v>
      </c>
      <c r="L31" s="3"/>
      <c r="M31" s="3"/>
      <c r="N31" s="64">
        <f>+IF(M31=Hoja2!$B$16,K31*(1+IFERROR(VLOOKUP(L31,Hoja2!$B$5:$E$9,2,FALSE),0))^IFERROR(VLOOKUP(L31,Hoja2!$B$5:$E$9,4,FALSE),1),0)</f>
        <v>0</v>
      </c>
      <c r="O31" s="64">
        <f>+IF(M31=Hoja2!$B$17,K31*(1+IFERROR(VLOOKUP(L31,Hoja2!$B$5:$E$9,2,FALSE),0))^IFERROR(VLOOKUP(L31,Hoja2!$B$5:$E$9,4,FALSE),1),0)</f>
        <v>0</v>
      </c>
      <c r="P31" s="64">
        <f>+IF(M31=Hoja2!$B$19,K31*(1+IFERROR(VLOOKUP(L31,Hoja2!$B$5:$E$9,2,FALSE),0))^IFERROR(VLOOKUP(L31,Hoja2!$B$5:$E$9,4,FALSE),1),0)</f>
        <v>0</v>
      </c>
      <c r="Q31" s="64">
        <f>+IF(M31=Hoja2!$B$18,K31*(1+IFERROR(VLOOKUP(L31,Hoja2!$B$5:$E$9,2,FALSE),0))^IFERROR(VLOOKUP(L31,Hoja2!$B$5:$E$9,4,FALSE),1),0)</f>
        <v>0</v>
      </c>
      <c r="R31" s="65">
        <f t="shared" si="1"/>
        <v>0</v>
      </c>
    </row>
    <row r="32" spans="2:18" x14ac:dyDescent="0.35">
      <c r="B32" s="3"/>
      <c r="C32" s="3"/>
      <c r="D32" s="3"/>
      <c r="E32" s="3"/>
      <c r="F32" s="3"/>
      <c r="G32" s="3"/>
      <c r="H32" s="3"/>
      <c r="I32" s="3"/>
      <c r="J32" s="4"/>
      <c r="K32" s="8">
        <f t="shared" si="0"/>
        <v>0</v>
      </c>
      <c r="L32" s="3"/>
      <c r="M32" s="3"/>
      <c r="N32" s="64">
        <f>+IF(M32=Hoja2!$B$16,K32*(1+IFERROR(VLOOKUP(L32,Hoja2!$B$5:$E$9,2,FALSE),0))^IFERROR(VLOOKUP(L32,Hoja2!$B$5:$E$9,4,FALSE),1),0)</f>
        <v>0</v>
      </c>
      <c r="O32" s="64">
        <f>+IF(M32=Hoja2!$B$17,K32*(1+IFERROR(VLOOKUP(L32,Hoja2!$B$5:$E$9,2,FALSE),0))^IFERROR(VLOOKUP(L32,Hoja2!$B$5:$E$9,4,FALSE),1),0)</f>
        <v>0</v>
      </c>
      <c r="P32" s="64">
        <f>+IF(M32=Hoja2!$B$19,K32*(1+IFERROR(VLOOKUP(L32,Hoja2!$B$5:$E$9,2,FALSE),0))^IFERROR(VLOOKUP(L32,Hoja2!$B$5:$E$9,4,FALSE),1),0)</f>
        <v>0</v>
      </c>
      <c r="Q32" s="64">
        <f>+IF(M32=Hoja2!$B$18,K32*(1+IFERROR(VLOOKUP(L32,Hoja2!$B$5:$E$9,2,FALSE),0))^IFERROR(VLOOKUP(L32,Hoja2!$B$5:$E$9,4,FALSE),1),0)</f>
        <v>0</v>
      </c>
      <c r="R32" s="65">
        <f t="shared" si="1"/>
        <v>0</v>
      </c>
    </row>
    <row r="33" spans="2:18" x14ac:dyDescent="0.35">
      <c r="B33" s="3"/>
      <c r="C33" s="3"/>
      <c r="D33" s="3"/>
      <c r="E33" s="3"/>
      <c r="F33" s="3"/>
      <c r="G33" s="3"/>
      <c r="H33" s="3"/>
      <c r="I33" s="3"/>
      <c r="J33" s="4"/>
      <c r="K33" s="8">
        <f t="shared" si="0"/>
        <v>0</v>
      </c>
      <c r="L33" s="3"/>
      <c r="M33" s="3"/>
      <c r="N33" s="64">
        <f>+IF(M33=Hoja2!$B$16,K33*(1+IFERROR(VLOOKUP(L33,Hoja2!$B$5:$E$9,2,FALSE),0))^IFERROR(VLOOKUP(L33,Hoja2!$B$5:$E$9,4,FALSE),1),0)</f>
        <v>0</v>
      </c>
      <c r="O33" s="64">
        <f>+IF(M33=Hoja2!$B$17,K33*(1+IFERROR(VLOOKUP(L33,Hoja2!$B$5:$E$9,2,FALSE),0))^IFERROR(VLOOKUP(L33,Hoja2!$B$5:$E$9,4,FALSE),1),0)</f>
        <v>0</v>
      </c>
      <c r="P33" s="64">
        <f>+IF(M33=Hoja2!$B$19,K33*(1+IFERROR(VLOOKUP(L33,Hoja2!$B$5:$E$9,2,FALSE),0))^IFERROR(VLOOKUP(L33,Hoja2!$B$5:$E$9,4,FALSE),1),0)</f>
        <v>0</v>
      </c>
      <c r="Q33" s="64">
        <f>+IF(M33=Hoja2!$B$18,K33*(1+IFERROR(VLOOKUP(L33,Hoja2!$B$5:$E$9,2,FALSE),0))^IFERROR(VLOOKUP(L33,Hoja2!$B$5:$E$9,4,FALSE),1),0)</f>
        <v>0</v>
      </c>
      <c r="R33" s="65">
        <f t="shared" si="1"/>
        <v>0</v>
      </c>
    </row>
    <row r="34" spans="2:18" x14ac:dyDescent="0.35">
      <c r="B34" s="3"/>
      <c r="C34" s="3"/>
      <c r="D34" s="3"/>
      <c r="E34" s="3"/>
      <c r="F34" s="3"/>
      <c r="G34" s="3"/>
      <c r="H34" s="3"/>
      <c r="I34" s="3"/>
      <c r="J34" s="4"/>
      <c r="K34" s="8">
        <f t="shared" si="0"/>
        <v>0</v>
      </c>
      <c r="L34" s="3"/>
      <c r="M34" s="3"/>
      <c r="N34" s="64">
        <f>+IF(M34=Hoja2!$B$16,K34*(1+IFERROR(VLOOKUP(L34,Hoja2!$B$5:$E$9,2,FALSE),0))^IFERROR(VLOOKUP(L34,Hoja2!$B$5:$E$9,4,FALSE),1),0)</f>
        <v>0</v>
      </c>
      <c r="O34" s="64">
        <f>+IF(M34=Hoja2!$B$17,K34*(1+IFERROR(VLOOKUP(L34,Hoja2!$B$5:$E$9,2,FALSE),0))^IFERROR(VLOOKUP(L34,Hoja2!$B$5:$E$9,4,FALSE),1),0)</f>
        <v>0</v>
      </c>
      <c r="P34" s="64">
        <f>+IF(M34=Hoja2!$B$19,K34*(1+IFERROR(VLOOKUP(L34,Hoja2!$B$5:$E$9,2,FALSE),0))^IFERROR(VLOOKUP(L34,Hoja2!$B$5:$E$9,4,FALSE),1),0)</f>
        <v>0</v>
      </c>
      <c r="Q34" s="64">
        <f>+IF(M34=Hoja2!$B$18,K34*(1+IFERROR(VLOOKUP(L34,Hoja2!$B$5:$E$9,2,FALSE),0))^IFERROR(VLOOKUP(L34,Hoja2!$B$5:$E$9,4,FALSE),1),0)</f>
        <v>0</v>
      </c>
      <c r="R34" s="65">
        <f t="shared" si="1"/>
        <v>0</v>
      </c>
    </row>
    <row r="35" spans="2:18" x14ac:dyDescent="0.35">
      <c r="B35" s="3"/>
      <c r="C35" s="3"/>
      <c r="D35" s="3"/>
      <c r="E35" s="3"/>
      <c r="F35" s="3"/>
      <c r="G35" s="3"/>
      <c r="H35" s="3"/>
      <c r="I35" s="3"/>
      <c r="J35" s="4"/>
      <c r="K35" s="8">
        <f t="shared" si="0"/>
        <v>0</v>
      </c>
      <c r="L35" s="3"/>
      <c r="M35" s="3"/>
      <c r="N35" s="64">
        <f>+IF(M35=Hoja2!$B$16,K35*(1+IFERROR(VLOOKUP(L35,Hoja2!$B$5:$E$9,2,FALSE),0))^IFERROR(VLOOKUP(L35,Hoja2!$B$5:$E$9,4,FALSE),1),0)</f>
        <v>0</v>
      </c>
      <c r="O35" s="64">
        <f>+IF(M35=Hoja2!$B$17,K35*(1+IFERROR(VLOOKUP(L35,Hoja2!$B$5:$E$9,2,FALSE),0))^IFERROR(VLOOKUP(L35,Hoja2!$B$5:$E$9,4,FALSE),1),0)</f>
        <v>0</v>
      </c>
      <c r="P35" s="64">
        <f>+IF(M35=Hoja2!$B$19,K35*(1+IFERROR(VLOOKUP(L35,Hoja2!$B$5:$E$9,2,FALSE),0))^IFERROR(VLOOKUP(L35,Hoja2!$B$5:$E$9,4,FALSE),1),0)</f>
        <v>0</v>
      </c>
      <c r="Q35" s="64">
        <f>+IF(M35=Hoja2!$B$18,K35*(1+IFERROR(VLOOKUP(L35,Hoja2!$B$5:$E$9,2,FALSE),0))^IFERROR(VLOOKUP(L35,Hoja2!$B$5:$E$9,4,FALSE),1),0)</f>
        <v>0</v>
      </c>
      <c r="R35" s="65">
        <f t="shared" si="1"/>
        <v>0</v>
      </c>
    </row>
    <row r="36" spans="2:18" x14ac:dyDescent="0.35">
      <c r="B36" s="3"/>
      <c r="C36" s="3"/>
      <c r="D36" s="3"/>
      <c r="E36" s="3"/>
      <c r="F36" s="3"/>
      <c r="G36" s="3"/>
      <c r="H36" s="3"/>
      <c r="I36" s="3"/>
      <c r="J36" s="4"/>
      <c r="K36" s="8">
        <f t="shared" si="0"/>
        <v>0</v>
      </c>
      <c r="L36" s="3"/>
      <c r="M36" s="3"/>
      <c r="N36" s="64">
        <f>+IF(M36=Hoja2!$B$16,K36*(1+IFERROR(VLOOKUP(L36,Hoja2!$B$5:$E$9,2,FALSE),0))^IFERROR(VLOOKUP(L36,Hoja2!$B$5:$E$9,4,FALSE),1),0)</f>
        <v>0</v>
      </c>
      <c r="O36" s="64">
        <f>+IF(M36=Hoja2!$B$17,K36*(1+IFERROR(VLOOKUP(L36,Hoja2!$B$5:$E$9,2,FALSE),0))^IFERROR(VLOOKUP(L36,Hoja2!$B$5:$E$9,4,FALSE),1),0)</f>
        <v>0</v>
      </c>
      <c r="P36" s="64">
        <f>+IF(M36=Hoja2!$B$19,K36*(1+IFERROR(VLOOKUP(L36,Hoja2!$B$5:$E$9,2,FALSE),0))^IFERROR(VLOOKUP(L36,Hoja2!$B$5:$E$9,4,FALSE),1),0)</f>
        <v>0</v>
      </c>
      <c r="Q36" s="64">
        <f>+IF(M36=Hoja2!$B$18,K36*(1+IFERROR(VLOOKUP(L36,Hoja2!$B$5:$E$9,2,FALSE),0))^IFERROR(VLOOKUP(L36,Hoja2!$B$5:$E$9,4,FALSE),1),0)</f>
        <v>0</v>
      </c>
      <c r="R36" s="65">
        <f t="shared" si="1"/>
        <v>0</v>
      </c>
    </row>
    <row r="37" spans="2:18" x14ac:dyDescent="0.35">
      <c r="B37" s="3"/>
      <c r="C37" s="3"/>
      <c r="D37" s="3"/>
      <c r="E37" s="3"/>
      <c r="F37" s="3"/>
      <c r="G37" s="3"/>
      <c r="H37" s="3"/>
      <c r="I37" s="3"/>
      <c r="J37" s="4"/>
      <c r="K37" s="8">
        <f t="shared" si="0"/>
        <v>0</v>
      </c>
      <c r="L37" s="3"/>
      <c r="M37" s="3"/>
      <c r="N37" s="64">
        <f>+IF(M37=Hoja2!$B$16,K37*(1+IFERROR(VLOOKUP(L37,Hoja2!$B$5:$E$9,2,FALSE),0))^IFERROR(VLOOKUP(L37,Hoja2!$B$5:$E$9,4,FALSE),1),0)</f>
        <v>0</v>
      </c>
      <c r="O37" s="64">
        <f>+IF(M37=Hoja2!$B$17,K37*(1+IFERROR(VLOOKUP(L37,Hoja2!$B$5:$E$9,2,FALSE),0))^IFERROR(VLOOKUP(L37,Hoja2!$B$5:$E$9,4,FALSE),1),0)</f>
        <v>0</v>
      </c>
      <c r="P37" s="64">
        <f>+IF(M37=Hoja2!$B$19,K37*(1+IFERROR(VLOOKUP(L37,Hoja2!$B$5:$E$9,2,FALSE),0))^IFERROR(VLOOKUP(L37,Hoja2!$B$5:$E$9,4,FALSE),1),0)</f>
        <v>0</v>
      </c>
      <c r="Q37" s="64">
        <f>+IF(M37=Hoja2!$B$18,K37*(1+IFERROR(VLOOKUP(L37,Hoja2!$B$5:$E$9,2,FALSE),0))^IFERROR(VLOOKUP(L37,Hoja2!$B$5:$E$9,4,FALSE),1),0)</f>
        <v>0</v>
      </c>
      <c r="R37" s="65">
        <f t="shared" si="1"/>
        <v>0</v>
      </c>
    </row>
    <row r="38" spans="2:18" x14ac:dyDescent="0.35">
      <c r="N38" s="66">
        <f>+SUM(N8:N37)</f>
        <v>0</v>
      </c>
      <c r="O38" s="66">
        <f>+SUM(O8:O37)</f>
        <v>0</v>
      </c>
      <c r="P38" s="66">
        <f>+SUM(P8:P37)</f>
        <v>0</v>
      </c>
      <c r="Q38" s="66">
        <f>+SUM(Q8:Q37)</f>
        <v>0</v>
      </c>
      <c r="R38" s="66">
        <f>+SUM(R8:R37)</f>
        <v>0</v>
      </c>
    </row>
  </sheetData>
  <sheetProtection algorithmName="SHA-512" hashValue="QuuPc6dq18eoKb+5vxYNblY8hiMCSH0Mk6SVtvUCm9QNqGnIxptdp2yS/sqjFHGOiVjJvfAlG5PGZ/0dfeXIAQ==" saltValue="9NzqjogVgdQ8iFT5op7xsw==" spinCount="100000" sheet="1" objects="1" scenarios="1"/>
  <mergeCells count="2">
    <mergeCell ref="D3:S3"/>
    <mergeCell ref="C5:S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100-000000000000}">
          <x14:formula1>
            <xm:f>Hoja2!$B$152:$B$157</xm:f>
          </x14:formula1>
          <xm:sqref>C8:C37</xm:sqref>
        </x14:dataValidation>
        <x14:dataValidation type="list" allowBlank="1" showInputMessage="1" showErrorMessage="1" xr:uid="{00000000-0002-0000-1100-000001000000}">
          <x14:formula1>
            <xm:f>Hoja2!$B$5:$B$9</xm:f>
          </x14:formula1>
          <xm:sqref>L8:L37</xm:sqref>
        </x14:dataValidation>
        <x14:dataValidation type="list" allowBlank="1" showInputMessage="1" showErrorMessage="1" xr:uid="{00000000-0002-0000-1100-000002000000}">
          <x14:formula1>
            <xm:f>Hoja2!$B$16:$B$19</xm:f>
          </x14:formula1>
          <xm:sqref>M8:M37</xm:sqref>
        </x14:dataValidation>
        <x14:dataValidation type="list" allowBlank="1" showInputMessage="1" showErrorMessage="1" xr:uid="{00000000-0002-0000-1100-000003000000}">
          <x14:formula1>
            <xm:f>'Ficha Resumen'!$D$8:$D$16</xm:f>
          </x14:formula1>
          <xm:sqref>B8:B37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0"/>
  <dimension ref="B3:S38"/>
  <sheetViews>
    <sheetView showGridLines="0" showRowColHeaders="0" zoomScale="90" zoomScaleNormal="90" workbookViewId="0">
      <selection activeCell="C8" sqref="C8"/>
    </sheetView>
  </sheetViews>
  <sheetFormatPr baseColWidth="10" defaultColWidth="11.453125" defaultRowHeight="14.5" x14ac:dyDescent="0.35"/>
  <cols>
    <col min="1" max="1" width="2.81640625" customWidth="1"/>
    <col min="2" max="2" width="16.7265625" customWidth="1"/>
    <col min="3" max="3" width="41.7265625" customWidth="1"/>
    <col min="4" max="4" width="28.7265625" customWidth="1"/>
    <col min="5" max="5" width="20.26953125" hidden="1" customWidth="1"/>
    <col min="6" max="6" width="15" hidden="1" customWidth="1"/>
    <col min="7" max="7" width="24.7265625" hidden="1" customWidth="1"/>
    <col min="8" max="8" width="20.26953125" hidden="1" customWidth="1"/>
    <col min="9" max="9" width="12.26953125" customWidth="1"/>
    <col min="10" max="10" width="12.7265625" customWidth="1"/>
    <col min="11" max="11" width="12.26953125" hidden="1" customWidth="1"/>
    <col min="12" max="12" width="10.7265625" customWidth="1"/>
    <col min="13" max="13" width="18.26953125" customWidth="1"/>
    <col min="14" max="15" width="23.81640625" customWidth="1"/>
    <col min="16" max="16" width="24.1796875" customWidth="1"/>
    <col min="17" max="17" width="22.81640625" customWidth="1"/>
    <col min="18" max="18" width="22.1796875" customWidth="1"/>
  </cols>
  <sheetData>
    <row r="3" spans="2:19" ht="24" customHeight="1" x14ac:dyDescent="0.35">
      <c r="C3" s="11" t="s">
        <v>15</v>
      </c>
      <c r="D3" s="233">
        <f>+'Ficha Resumen'!D18:P18</f>
        <v>0</v>
      </c>
      <c r="E3" s="234"/>
      <c r="F3" s="234"/>
      <c r="G3" s="234"/>
      <c r="H3" s="234"/>
      <c r="I3" s="234"/>
      <c r="J3" s="234"/>
      <c r="K3" s="234"/>
      <c r="L3" s="234"/>
      <c r="M3" s="234"/>
      <c r="N3" s="234"/>
      <c r="O3" s="234"/>
      <c r="P3" s="234"/>
      <c r="Q3" s="234"/>
      <c r="R3" s="234"/>
      <c r="S3" s="235"/>
    </row>
    <row r="5" spans="2:19" ht="21" x14ac:dyDescent="0.5">
      <c r="C5" s="210" t="s">
        <v>279</v>
      </c>
      <c r="D5" s="210"/>
      <c r="E5" s="211"/>
      <c r="F5" s="211"/>
      <c r="G5" s="211"/>
      <c r="H5" s="211"/>
      <c r="I5" s="211"/>
      <c r="J5" s="211"/>
      <c r="K5" s="211"/>
      <c r="L5" s="211"/>
      <c r="M5" s="211"/>
      <c r="N5" s="211"/>
      <c r="O5" s="211"/>
      <c r="P5" s="211"/>
      <c r="Q5" s="211"/>
      <c r="R5" s="211"/>
      <c r="S5" s="211"/>
    </row>
    <row r="6" spans="2:19" ht="21" x14ac:dyDescent="0.5">
      <c r="C6" s="14" t="s">
        <v>35</v>
      </c>
      <c r="D6" s="14"/>
      <c r="E6" s="40"/>
      <c r="F6" s="40"/>
      <c r="G6" s="40"/>
      <c r="H6" s="40"/>
      <c r="I6" s="40"/>
      <c r="J6" s="40"/>
      <c r="K6" s="40"/>
      <c r="L6" s="40"/>
      <c r="M6" s="40"/>
      <c r="N6" s="40"/>
      <c r="O6" s="41"/>
      <c r="P6" s="41"/>
      <c r="Q6" s="41"/>
      <c r="R6" s="41"/>
      <c r="S6" s="40"/>
    </row>
    <row r="7" spans="2:19" ht="31" x14ac:dyDescent="0.35">
      <c r="B7" s="16" t="s">
        <v>175</v>
      </c>
      <c r="C7" s="16" t="s">
        <v>81</v>
      </c>
      <c r="D7" s="16" t="s">
        <v>2</v>
      </c>
      <c r="E7" s="16" t="s">
        <v>3</v>
      </c>
      <c r="F7" s="16" t="s">
        <v>176</v>
      </c>
      <c r="G7" s="16" t="s">
        <v>177</v>
      </c>
      <c r="H7" s="16" t="s">
        <v>4</v>
      </c>
      <c r="I7" s="16" t="s">
        <v>8</v>
      </c>
      <c r="J7" s="16" t="s">
        <v>9</v>
      </c>
      <c r="K7" s="16" t="s">
        <v>53</v>
      </c>
      <c r="L7" s="16" t="s">
        <v>17</v>
      </c>
      <c r="M7" s="16" t="s">
        <v>33</v>
      </c>
      <c r="N7" s="32" t="str">
        <f>+'Alquiler de espacios yo Instala'!N7</f>
        <v>Financiado Caja</v>
      </c>
      <c r="O7" s="32" t="str">
        <f>+'Alquiler de espacios yo Instala'!O7</f>
        <v>Financiado No Caja</v>
      </c>
      <c r="P7" s="32" t="str">
        <f>+'Alquiler de espacios yo Instala'!P7</f>
        <v>Contrapartida Especie</v>
      </c>
      <c r="Q7" s="32" t="str">
        <f>+'Alquiler de espacios yo Instala'!Q7</f>
        <v>Contrapartida Efectivo</v>
      </c>
      <c r="R7" s="18" t="s">
        <v>6</v>
      </c>
    </row>
    <row r="8" spans="2:19" x14ac:dyDescent="0.35">
      <c r="B8" s="3"/>
      <c r="C8" s="3"/>
      <c r="D8" s="3"/>
      <c r="E8" s="3"/>
      <c r="F8" s="3"/>
      <c r="G8" s="3"/>
      <c r="H8" s="3"/>
      <c r="I8" s="3"/>
      <c r="J8" s="4"/>
      <c r="K8" s="8">
        <f>+J8*I8</f>
        <v>0</v>
      </c>
      <c r="L8" s="3"/>
      <c r="M8" s="3"/>
      <c r="N8" s="64">
        <f>+IF(M8=Hoja2!$B$16,K8*(1+IFERROR(VLOOKUP(L8,Hoja2!$B$5:$E$9,2,FALSE),0))^IFERROR(VLOOKUP(L8,Hoja2!$B$5:$E$9,4,FALSE),1),0)</f>
        <v>0</v>
      </c>
      <c r="O8" s="64">
        <f>+IF(M8=Hoja2!$B$17,K8*(1+IFERROR(VLOOKUP(L8,Hoja2!$B$5:$E$9,2,FALSE),0))^IFERROR(VLOOKUP(L8,Hoja2!$B$5:$E$9,4,FALSE),1),0)</f>
        <v>0</v>
      </c>
      <c r="P8" s="64">
        <f>+IF(M8=Hoja2!$B$19,K8*(1+IFERROR(VLOOKUP(L8,Hoja2!$B$5:$E$9,2,FALSE),0))^IFERROR(VLOOKUP(L8,Hoja2!$B$5:$E$9,4,FALSE),1),0)</f>
        <v>0</v>
      </c>
      <c r="Q8" s="64">
        <f>+IF(M8=Hoja2!$B$18,K8*(1+IFERROR(VLOOKUP(L8,Hoja2!$B$5:$E$9,2,FALSE),0))^IFERROR(VLOOKUP(L8,Hoja2!$B$5:$E$9,4,FALSE),1),0)</f>
        <v>0</v>
      </c>
      <c r="R8" s="65">
        <f>+SUM(N8:Q8)</f>
        <v>0</v>
      </c>
    </row>
    <row r="9" spans="2:19" x14ac:dyDescent="0.35">
      <c r="B9" s="3"/>
      <c r="C9" s="3"/>
      <c r="D9" s="3"/>
      <c r="E9" s="3"/>
      <c r="F9" s="3"/>
      <c r="G9" s="3"/>
      <c r="H9" s="3"/>
      <c r="I9" s="3"/>
      <c r="J9" s="4"/>
      <c r="K9" s="8">
        <f t="shared" ref="K9:K37" si="0">+J9*I9</f>
        <v>0</v>
      </c>
      <c r="L9" s="3"/>
      <c r="M9" s="3"/>
      <c r="N9" s="64">
        <f>+IF(M9=Hoja2!$B$16,K9*(1+IFERROR(VLOOKUP(L9,Hoja2!$B$5:$E$9,2,FALSE),0))^IFERROR(VLOOKUP(L9,Hoja2!$B$5:$E$9,4,FALSE),1),0)</f>
        <v>0</v>
      </c>
      <c r="O9" s="64">
        <f>+IF(M9=Hoja2!$B$17,K9*(1+IFERROR(VLOOKUP(L9,Hoja2!$B$5:$E$9,2,FALSE),0))^IFERROR(VLOOKUP(L9,Hoja2!$B$5:$E$9,4,FALSE),1),0)</f>
        <v>0</v>
      </c>
      <c r="P9" s="64">
        <f>+IF(M9=Hoja2!$B$19,K9*(1+IFERROR(VLOOKUP(L9,Hoja2!$B$5:$E$9,2,FALSE),0))^IFERROR(VLOOKUP(L9,Hoja2!$B$5:$E$9,4,FALSE),1),0)</f>
        <v>0</v>
      </c>
      <c r="Q9" s="64">
        <f>+IF(M9=Hoja2!$B$18,K9*(1+IFERROR(VLOOKUP(L9,Hoja2!$B$5:$E$9,2,FALSE),0))^IFERROR(VLOOKUP(L9,Hoja2!$B$5:$E$9,4,FALSE),1),0)</f>
        <v>0</v>
      </c>
      <c r="R9" s="65">
        <f t="shared" ref="R9:R37" si="1">+SUM(N9:Q9)</f>
        <v>0</v>
      </c>
    </row>
    <row r="10" spans="2:19" x14ac:dyDescent="0.35">
      <c r="B10" s="3"/>
      <c r="C10" s="3"/>
      <c r="D10" s="3"/>
      <c r="E10" s="3"/>
      <c r="F10" s="3"/>
      <c r="G10" s="3"/>
      <c r="H10" s="3"/>
      <c r="I10" s="3"/>
      <c r="J10" s="4"/>
      <c r="K10" s="8">
        <f t="shared" si="0"/>
        <v>0</v>
      </c>
      <c r="L10" s="3"/>
      <c r="M10" s="3"/>
      <c r="N10" s="64">
        <f>+IF(M10=Hoja2!$B$16,K10*(1+IFERROR(VLOOKUP(L10,Hoja2!$B$5:$E$9,2,FALSE),0))^IFERROR(VLOOKUP(L10,Hoja2!$B$5:$E$9,4,FALSE),1),0)</f>
        <v>0</v>
      </c>
      <c r="O10" s="64">
        <f>+IF(M10=Hoja2!$B$17,K10*(1+IFERROR(VLOOKUP(L10,Hoja2!$B$5:$E$9,2,FALSE),0))^IFERROR(VLOOKUP(L10,Hoja2!$B$5:$E$9,4,FALSE),1),0)</f>
        <v>0</v>
      </c>
      <c r="P10" s="64">
        <f>+IF(M10=Hoja2!$B$19,K10*(1+IFERROR(VLOOKUP(L10,Hoja2!$B$5:$E$9,2,FALSE),0))^IFERROR(VLOOKUP(L10,Hoja2!$B$5:$E$9,4,FALSE),1),0)</f>
        <v>0</v>
      </c>
      <c r="Q10" s="64">
        <f>+IF(M10=Hoja2!$B$18,K10*(1+IFERROR(VLOOKUP(L10,Hoja2!$B$5:$E$9,2,FALSE),0))^IFERROR(VLOOKUP(L10,Hoja2!$B$5:$E$9,4,FALSE),1),0)</f>
        <v>0</v>
      </c>
      <c r="R10" s="65">
        <f t="shared" si="1"/>
        <v>0</v>
      </c>
    </row>
    <row r="11" spans="2:19" x14ac:dyDescent="0.35">
      <c r="B11" s="3"/>
      <c r="C11" s="3"/>
      <c r="D11" s="3"/>
      <c r="E11" s="3"/>
      <c r="F11" s="3"/>
      <c r="G11" s="3"/>
      <c r="H11" s="3"/>
      <c r="I11" s="3"/>
      <c r="J11" s="4"/>
      <c r="K11" s="8">
        <f t="shared" si="0"/>
        <v>0</v>
      </c>
      <c r="L11" s="3"/>
      <c r="M11" s="3"/>
      <c r="N11" s="64">
        <f>+IF(M11=Hoja2!$B$16,K11*(1+IFERROR(VLOOKUP(L11,Hoja2!$B$5:$E$9,2,FALSE),0))^IFERROR(VLOOKUP(L11,Hoja2!$B$5:$E$9,4,FALSE),1),0)</f>
        <v>0</v>
      </c>
      <c r="O11" s="64">
        <f>+IF(M11=Hoja2!$B$17,K11*(1+IFERROR(VLOOKUP(L11,Hoja2!$B$5:$E$9,2,FALSE),0))^IFERROR(VLOOKUP(L11,Hoja2!$B$5:$E$9,4,FALSE),1),0)</f>
        <v>0</v>
      </c>
      <c r="P11" s="64">
        <f>+IF(M11=Hoja2!$B$19,K11*(1+IFERROR(VLOOKUP(L11,Hoja2!$B$5:$E$9,2,FALSE),0))^IFERROR(VLOOKUP(L11,Hoja2!$B$5:$E$9,4,FALSE),1),0)</f>
        <v>0</v>
      </c>
      <c r="Q11" s="64">
        <f>+IF(M11=Hoja2!$B$18,K11*(1+IFERROR(VLOOKUP(L11,Hoja2!$B$5:$E$9,2,FALSE),0))^IFERROR(VLOOKUP(L11,Hoja2!$B$5:$E$9,4,FALSE),1),0)</f>
        <v>0</v>
      </c>
      <c r="R11" s="65">
        <f t="shared" si="1"/>
        <v>0</v>
      </c>
    </row>
    <row r="12" spans="2:19" x14ac:dyDescent="0.35">
      <c r="B12" s="3"/>
      <c r="C12" s="3"/>
      <c r="D12" s="3"/>
      <c r="E12" s="3"/>
      <c r="F12" s="3"/>
      <c r="G12" s="3"/>
      <c r="H12" s="3"/>
      <c r="I12" s="3"/>
      <c r="J12" s="4"/>
      <c r="K12" s="8">
        <f t="shared" si="0"/>
        <v>0</v>
      </c>
      <c r="L12" s="3"/>
      <c r="M12" s="3"/>
      <c r="N12" s="64">
        <f>+IF(M12=Hoja2!$B$16,K12*(1+IFERROR(VLOOKUP(L12,Hoja2!$B$5:$E$9,2,FALSE),0))^IFERROR(VLOOKUP(L12,Hoja2!$B$5:$E$9,4,FALSE),1),0)</f>
        <v>0</v>
      </c>
      <c r="O12" s="64">
        <f>+IF(M12=Hoja2!$B$17,K12*(1+IFERROR(VLOOKUP(L12,Hoja2!$B$5:$E$9,2,FALSE),0))^IFERROR(VLOOKUP(L12,Hoja2!$B$5:$E$9,4,FALSE),1),0)</f>
        <v>0</v>
      </c>
      <c r="P12" s="64">
        <f>+IF(M12=Hoja2!$B$19,K12*(1+IFERROR(VLOOKUP(L12,Hoja2!$B$5:$E$9,2,FALSE),0))^IFERROR(VLOOKUP(L12,Hoja2!$B$5:$E$9,4,FALSE),1),0)</f>
        <v>0</v>
      </c>
      <c r="Q12" s="64">
        <f>+IF(M12=Hoja2!$B$18,K12*(1+IFERROR(VLOOKUP(L12,Hoja2!$B$5:$E$9,2,FALSE),0))^IFERROR(VLOOKUP(L12,Hoja2!$B$5:$E$9,4,FALSE),1),0)</f>
        <v>0</v>
      </c>
      <c r="R12" s="65">
        <f t="shared" si="1"/>
        <v>0</v>
      </c>
    </row>
    <row r="13" spans="2:19" x14ac:dyDescent="0.35">
      <c r="B13" s="3"/>
      <c r="C13" s="3"/>
      <c r="D13" s="3"/>
      <c r="E13" s="3"/>
      <c r="F13" s="3"/>
      <c r="G13" s="3"/>
      <c r="H13" s="3"/>
      <c r="I13" s="3"/>
      <c r="J13" s="4"/>
      <c r="K13" s="8">
        <f t="shared" si="0"/>
        <v>0</v>
      </c>
      <c r="L13" s="3"/>
      <c r="M13" s="3"/>
      <c r="N13" s="64">
        <f>+IF(M13=Hoja2!$B$16,K13*(1+IFERROR(VLOOKUP(L13,Hoja2!$B$5:$E$9,2,FALSE),0))^IFERROR(VLOOKUP(L13,Hoja2!$B$5:$E$9,4,FALSE),1),0)</f>
        <v>0</v>
      </c>
      <c r="O13" s="64">
        <f>+IF(M13=Hoja2!$B$17,K13*(1+IFERROR(VLOOKUP(L13,Hoja2!$B$5:$E$9,2,FALSE),0))^IFERROR(VLOOKUP(L13,Hoja2!$B$5:$E$9,4,FALSE),1),0)</f>
        <v>0</v>
      </c>
      <c r="P13" s="64">
        <f>+IF(M13=Hoja2!$B$19,K13*(1+IFERROR(VLOOKUP(L13,Hoja2!$B$5:$E$9,2,FALSE),0))^IFERROR(VLOOKUP(L13,Hoja2!$B$5:$E$9,4,FALSE),1),0)</f>
        <v>0</v>
      </c>
      <c r="Q13" s="64">
        <f>+IF(M13=Hoja2!$B$18,K13*(1+IFERROR(VLOOKUP(L13,Hoja2!$B$5:$E$9,2,FALSE),0))^IFERROR(VLOOKUP(L13,Hoja2!$B$5:$E$9,4,FALSE),1),0)</f>
        <v>0</v>
      </c>
      <c r="R13" s="65">
        <f t="shared" si="1"/>
        <v>0</v>
      </c>
    </row>
    <row r="14" spans="2:19" x14ac:dyDescent="0.35">
      <c r="B14" s="3"/>
      <c r="C14" s="3"/>
      <c r="D14" s="3"/>
      <c r="E14" s="3"/>
      <c r="F14" s="3"/>
      <c r="G14" s="3"/>
      <c r="H14" s="3"/>
      <c r="I14" s="3"/>
      <c r="J14" s="4"/>
      <c r="K14" s="8">
        <f t="shared" si="0"/>
        <v>0</v>
      </c>
      <c r="L14" s="3"/>
      <c r="M14" s="3"/>
      <c r="N14" s="64">
        <f>+IF(M14=Hoja2!$B$16,K14*(1+IFERROR(VLOOKUP(L14,Hoja2!$B$5:$E$9,2,FALSE),0))^IFERROR(VLOOKUP(L14,Hoja2!$B$5:$E$9,4,FALSE),1),0)</f>
        <v>0</v>
      </c>
      <c r="O14" s="64">
        <f>+IF(M14=Hoja2!$B$17,K14*(1+IFERROR(VLOOKUP(L14,Hoja2!$B$5:$E$9,2,FALSE),0))^IFERROR(VLOOKUP(L14,Hoja2!$B$5:$E$9,4,FALSE),1),0)</f>
        <v>0</v>
      </c>
      <c r="P14" s="64">
        <f>+IF(M14=Hoja2!$B$19,K14*(1+IFERROR(VLOOKUP(L14,Hoja2!$B$5:$E$9,2,FALSE),0))^IFERROR(VLOOKUP(L14,Hoja2!$B$5:$E$9,4,FALSE),1),0)</f>
        <v>0</v>
      </c>
      <c r="Q14" s="64">
        <f>+IF(M14=Hoja2!$B$18,K14*(1+IFERROR(VLOOKUP(L14,Hoja2!$B$5:$E$9,2,FALSE),0))^IFERROR(VLOOKUP(L14,Hoja2!$B$5:$E$9,4,FALSE),1),0)</f>
        <v>0</v>
      </c>
      <c r="R14" s="65">
        <f t="shared" si="1"/>
        <v>0</v>
      </c>
    </row>
    <row r="15" spans="2:19" x14ac:dyDescent="0.35">
      <c r="B15" s="3"/>
      <c r="C15" s="3"/>
      <c r="D15" s="3"/>
      <c r="E15" s="3"/>
      <c r="F15" s="3"/>
      <c r="G15" s="3"/>
      <c r="H15" s="3"/>
      <c r="I15" s="3"/>
      <c r="J15" s="4"/>
      <c r="K15" s="8">
        <f t="shared" si="0"/>
        <v>0</v>
      </c>
      <c r="L15" s="3"/>
      <c r="M15" s="3"/>
      <c r="N15" s="64">
        <f>+IF(M15=Hoja2!$B$16,K15*(1+IFERROR(VLOOKUP(L15,Hoja2!$B$5:$E$9,2,FALSE),0))^IFERROR(VLOOKUP(L15,Hoja2!$B$5:$E$9,4,FALSE),1),0)</f>
        <v>0</v>
      </c>
      <c r="O15" s="64">
        <f>+IF(M15=Hoja2!$B$17,K15*(1+IFERROR(VLOOKUP(L15,Hoja2!$B$5:$E$9,2,FALSE),0))^IFERROR(VLOOKUP(L15,Hoja2!$B$5:$E$9,4,FALSE),1),0)</f>
        <v>0</v>
      </c>
      <c r="P15" s="64">
        <f>+IF(M15=Hoja2!$B$19,K15*(1+IFERROR(VLOOKUP(L15,Hoja2!$B$5:$E$9,2,FALSE),0))^IFERROR(VLOOKUP(L15,Hoja2!$B$5:$E$9,4,FALSE),1),0)</f>
        <v>0</v>
      </c>
      <c r="Q15" s="64">
        <f>+IF(M15=Hoja2!$B$18,K15*(1+IFERROR(VLOOKUP(L15,Hoja2!$B$5:$E$9,2,FALSE),0))^IFERROR(VLOOKUP(L15,Hoja2!$B$5:$E$9,4,FALSE),1),0)</f>
        <v>0</v>
      </c>
      <c r="R15" s="65">
        <f t="shared" si="1"/>
        <v>0</v>
      </c>
    </row>
    <row r="16" spans="2:19" x14ac:dyDescent="0.35">
      <c r="B16" s="3"/>
      <c r="C16" s="3"/>
      <c r="D16" s="3"/>
      <c r="E16" s="3"/>
      <c r="F16" s="3"/>
      <c r="G16" s="3"/>
      <c r="H16" s="3"/>
      <c r="I16" s="3"/>
      <c r="J16" s="4"/>
      <c r="K16" s="8">
        <f t="shared" si="0"/>
        <v>0</v>
      </c>
      <c r="L16" s="3"/>
      <c r="M16" s="3"/>
      <c r="N16" s="64">
        <f>+IF(M16=Hoja2!$B$16,K16*(1+IFERROR(VLOOKUP(L16,Hoja2!$B$5:$E$9,2,FALSE),0))^IFERROR(VLOOKUP(L16,Hoja2!$B$5:$E$9,4,FALSE),1),0)</f>
        <v>0</v>
      </c>
      <c r="O16" s="64">
        <f>+IF(M16=Hoja2!$B$17,K16*(1+IFERROR(VLOOKUP(L16,Hoja2!$B$5:$E$9,2,FALSE),0))^IFERROR(VLOOKUP(L16,Hoja2!$B$5:$E$9,4,FALSE),1),0)</f>
        <v>0</v>
      </c>
      <c r="P16" s="64">
        <f>+IF(M16=Hoja2!$B$19,K16*(1+IFERROR(VLOOKUP(L16,Hoja2!$B$5:$E$9,2,FALSE),0))^IFERROR(VLOOKUP(L16,Hoja2!$B$5:$E$9,4,FALSE),1),0)</f>
        <v>0</v>
      </c>
      <c r="Q16" s="64">
        <f>+IF(M16=Hoja2!$B$18,K16*(1+IFERROR(VLOOKUP(L16,Hoja2!$B$5:$E$9,2,FALSE),0))^IFERROR(VLOOKUP(L16,Hoja2!$B$5:$E$9,4,FALSE),1),0)</f>
        <v>0</v>
      </c>
      <c r="R16" s="65">
        <f t="shared" si="1"/>
        <v>0</v>
      </c>
    </row>
    <row r="17" spans="2:18" x14ac:dyDescent="0.35">
      <c r="B17" s="3"/>
      <c r="C17" s="3"/>
      <c r="D17" s="3"/>
      <c r="E17" s="3"/>
      <c r="F17" s="3"/>
      <c r="G17" s="3"/>
      <c r="H17" s="3"/>
      <c r="I17" s="3"/>
      <c r="J17" s="4"/>
      <c r="K17" s="8">
        <f t="shared" si="0"/>
        <v>0</v>
      </c>
      <c r="L17" s="3"/>
      <c r="M17" s="3"/>
      <c r="N17" s="64">
        <f>+IF(M17=Hoja2!$B$16,K17*(1+IFERROR(VLOOKUP(L17,Hoja2!$B$5:$E$9,2,FALSE),0))^IFERROR(VLOOKUP(L17,Hoja2!$B$5:$E$9,4,FALSE),1),0)</f>
        <v>0</v>
      </c>
      <c r="O17" s="64">
        <f>+IF(M17=Hoja2!$B$17,K17*(1+IFERROR(VLOOKUP(L17,Hoja2!$B$5:$E$9,2,FALSE),0))^IFERROR(VLOOKUP(L17,Hoja2!$B$5:$E$9,4,FALSE),1),0)</f>
        <v>0</v>
      </c>
      <c r="P17" s="64">
        <f>+IF(M17=Hoja2!$B$19,K17*(1+IFERROR(VLOOKUP(L17,Hoja2!$B$5:$E$9,2,FALSE),0))^IFERROR(VLOOKUP(L17,Hoja2!$B$5:$E$9,4,FALSE),1),0)</f>
        <v>0</v>
      </c>
      <c r="Q17" s="64">
        <f>+IF(M17=Hoja2!$B$18,K17*(1+IFERROR(VLOOKUP(L17,Hoja2!$B$5:$E$9,2,FALSE),0))^IFERROR(VLOOKUP(L17,Hoja2!$B$5:$E$9,4,FALSE),1),0)</f>
        <v>0</v>
      </c>
      <c r="R17" s="65">
        <f t="shared" si="1"/>
        <v>0</v>
      </c>
    </row>
    <row r="18" spans="2:18" x14ac:dyDescent="0.35">
      <c r="B18" s="3"/>
      <c r="C18" s="3"/>
      <c r="D18" s="3"/>
      <c r="E18" s="3"/>
      <c r="F18" s="3"/>
      <c r="G18" s="3"/>
      <c r="H18" s="3"/>
      <c r="I18" s="3"/>
      <c r="J18" s="4"/>
      <c r="K18" s="8">
        <f t="shared" si="0"/>
        <v>0</v>
      </c>
      <c r="L18" s="3"/>
      <c r="M18" s="3"/>
      <c r="N18" s="64">
        <f>+IF(M18=Hoja2!$B$16,K18*(1+IFERROR(VLOOKUP(L18,Hoja2!$B$5:$E$9,2,FALSE),0))^IFERROR(VLOOKUP(L18,Hoja2!$B$5:$E$9,4,FALSE),1),0)</f>
        <v>0</v>
      </c>
      <c r="O18" s="64">
        <f>+IF(M18=Hoja2!$B$17,K18*(1+IFERROR(VLOOKUP(L18,Hoja2!$B$5:$E$9,2,FALSE),0))^IFERROR(VLOOKUP(L18,Hoja2!$B$5:$E$9,4,FALSE),1),0)</f>
        <v>0</v>
      </c>
      <c r="P18" s="64">
        <f>+IF(M18=Hoja2!$B$19,K18*(1+IFERROR(VLOOKUP(L18,Hoja2!$B$5:$E$9,2,FALSE),0))^IFERROR(VLOOKUP(L18,Hoja2!$B$5:$E$9,4,FALSE),1),0)</f>
        <v>0</v>
      </c>
      <c r="Q18" s="64">
        <f>+IF(M18=Hoja2!$B$18,K18*(1+IFERROR(VLOOKUP(L18,Hoja2!$B$5:$E$9,2,FALSE),0))^IFERROR(VLOOKUP(L18,Hoja2!$B$5:$E$9,4,FALSE),1),0)</f>
        <v>0</v>
      </c>
      <c r="R18" s="65">
        <f t="shared" si="1"/>
        <v>0</v>
      </c>
    </row>
    <row r="19" spans="2:18" x14ac:dyDescent="0.35">
      <c r="B19" s="3"/>
      <c r="C19" s="3"/>
      <c r="D19" s="3"/>
      <c r="E19" s="3"/>
      <c r="F19" s="3"/>
      <c r="G19" s="3"/>
      <c r="H19" s="3"/>
      <c r="I19" s="3"/>
      <c r="J19" s="4"/>
      <c r="K19" s="8">
        <f t="shared" si="0"/>
        <v>0</v>
      </c>
      <c r="L19" s="3"/>
      <c r="M19" s="3"/>
      <c r="N19" s="64">
        <f>+IF(M19=Hoja2!$B$16,K19*(1+IFERROR(VLOOKUP(L19,Hoja2!$B$5:$E$9,2,FALSE),0))^IFERROR(VLOOKUP(L19,Hoja2!$B$5:$E$9,4,FALSE),1),0)</f>
        <v>0</v>
      </c>
      <c r="O19" s="64">
        <f>+IF(M19=Hoja2!$B$17,K19*(1+IFERROR(VLOOKUP(L19,Hoja2!$B$5:$E$9,2,FALSE),0))^IFERROR(VLOOKUP(L19,Hoja2!$B$5:$E$9,4,FALSE),1),0)</f>
        <v>0</v>
      </c>
      <c r="P19" s="64">
        <f>+IF(M19=Hoja2!$B$19,K19*(1+IFERROR(VLOOKUP(L19,Hoja2!$B$5:$E$9,2,FALSE),0))^IFERROR(VLOOKUP(L19,Hoja2!$B$5:$E$9,4,FALSE),1),0)</f>
        <v>0</v>
      </c>
      <c r="Q19" s="64">
        <f>+IF(M19=Hoja2!$B$18,K19*(1+IFERROR(VLOOKUP(L19,Hoja2!$B$5:$E$9,2,FALSE),0))^IFERROR(VLOOKUP(L19,Hoja2!$B$5:$E$9,4,FALSE),1),0)</f>
        <v>0</v>
      </c>
      <c r="R19" s="65">
        <f t="shared" si="1"/>
        <v>0</v>
      </c>
    </row>
    <row r="20" spans="2:18" x14ac:dyDescent="0.35">
      <c r="B20" s="3"/>
      <c r="C20" s="3"/>
      <c r="D20" s="3"/>
      <c r="E20" s="3"/>
      <c r="F20" s="3"/>
      <c r="G20" s="3"/>
      <c r="H20" s="3"/>
      <c r="I20" s="3"/>
      <c r="J20" s="4"/>
      <c r="K20" s="8">
        <f t="shared" si="0"/>
        <v>0</v>
      </c>
      <c r="L20" s="3"/>
      <c r="M20" s="3"/>
      <c r="N20" s="64">
        <f>+IF(M20=Hoja2!$B$16,K20*(1+IFERROR(VLOOKUP(L20,Hoja2!$B$5:$E$9,2,FALSE),0))^IFERROR(VLOOKUP(L20,Hoja2!$B$5:$E$9,4,FALSE),1),0)</f>
        <v>0</v>
      </c>
      <c r="O20" s="64">
        <f>+IF(M20=Hoja2!$B$17,K20*(1+IFERROR(VLOOKUP(L20,Hoja2!$B$5:$E$9,2,FALSE),0))^IFERROR(VLOOKUP(L20,Hoja2!$B$5:$E$9,4,FALSE),1),0)</f>
        <v>0</v>
      </c>
      <c r="P20" s="64">
        <f>+IF(M20=Hoja2!$B$19,K20*(1+IFERROR(VLOOKUP(L20,Hoja2!$B$5:$E$9,2,FALSE),0))^IFERROR(VLOOKUP(L20,Hoja2!$B$5:$E$9,4,FALSE),1),0)</f>
        <v>0</v>
      </c>
      <c r="Q20" s="64">
        <f>+IF(M20=Hoja2!$B$18,K20*(1+IFERROR(VLOOKUP(L20,Hoja2!$B$5:$E$9,2,FALSE),0))^IFERROR(VLOOKUP(L20,Hoja2!$B$5:$E$9,4,FALSE),1),0)</f>
        <v>0</v>
      </c>
      <c r="R20" s="65">
        <f t="shared" si="1"/>
        <v>0</v>
      </c>
    </row>
    <row r="21" spans="2:18" x14ac:dyDescent="0.35">
      <c r="B21" s="3"/>
      <c r="C21" s="3"/>
      <c r="D21" s="3"/>
      <c r="E21" s="3"/>
      <c r="F21" s="3"/>
      <c r="G21" s="3"/>
      <c r="H21" s="3"/>
      <c r="I21" s="3"/>
      <c r="J21" s="4"/>
      <c r="K21" s="8">
        <f t="shared" si="0"/>
        <v>0</v>
      </c>
      <c r="L21" s="3"/>
      <c r="M21" s="3"/>
      <c r="N21" s="64">
        <f>+IF(M21=Hoja2!$B$16,K21*(1+IFERROR(VLOOKUP(L21,Hoja2!$B$5:$E$9,2,FALSE),0))^IFERROR(VLOOKUP(L21,Hoja2!$B$5:$E$9,4,FALSE),1),0)</f>
        <v>0</v>
      </c>
      <c r="O21" s="64">
        <f>+IF(M21=Hoja2!$B$17,K21*(1+IFERROR(VLOOKUP(L21,Hoja2!$B$5:$E$9,2,FALSE),0))^IFERROR(VLOOKUP(L21,Hoja2!$B$5:$E$9,4,FALSE),1),0)</f>
        <v>0</v>
      </c>
      <c r="P21" s="64">
        <f>+IF(M21=Hoja2!$B$19,K21*(1+IFERROR(VLOOKUP(L21,Hoja2!$B$5:$E$9,2,FALSE),0))^IFERROR(VLOOKUP(L21,Hoja2!$B$5:$E$9,4,FALSE),1),0)</f>
        <v>0</v>
      </c>
      <c r="Q21" s="64">
        <f>+IF(M21=Hoja2!$B$18,K21*(1+IFERROR(VLOOKUP(L21,Hoja2!$B$5:$E$9,2,FALSE),0))^IFERROR(VLOOKUP(L21,Hoja2!$B$5:$E$9,4,FALSE),1),0)</f>
        <v>0</v>
      </c>
      <c r="R21" s="65">
        <f t="shared" si="1"/>
        <v>0</v>
      </c>
    </row>
    <row r="22" spans="2:18" x14ac:dyDescent="0.35">
      <c r="B22" s="3"/>
      <c r="C22" s="3"/>
      <c r="D22" s="3"/>
      <c r="E22" s="3"/>
      <c r="F22" s="3"/>
      <c r="G22" s="3"/>
      <c r="H22" s="3"/>
      <c r="I22" s="3"/>
      <c r="J22" s="4"/>
      <c r="K22" s="8">
        <f t="shared" si="0"/>
        <v>0</v>
      </c>
      <c r="L22" s="3"/>
      <c r="M22" s="3"/>
      <c r="N22" s="64">
        <f>+IF(M22=Hoja2!$B$16,K22*(1+IFERROR(VLOOKUP(L22,Hoja2!$B$5:$E$9,2,FALSE),0))^IFERROR(VLOOKUP(L22,Hoja2!$B$5:$E$9,4,FALSE),1),0)</f>
        <v>0</v>
      </c>
      <c r="O22" s="64">
        <f>+IF(M22=Hoja2!$B$17,K22*(1+IFERROR(VLOOKUP(L22,Hoja2!$B$5:$E$9,2,FALSE),0))^IFERROR(VLOOKUP(L22,Hoja2!$B$5:$E$9,4,FALSE),1),0)</f>
        <v>0</v>
      </c>
      <c r="P22" s="64">
        <f>+IF(M22=Hoja2!$B$19,K22*(1+IFERROR(VLOOKUP(L22,Hoja2!$B$5:$E$9,2,FALSE),0))^IFERROR(VLOOKUP(L22,Hoja2!$B$5:$E$9,4,FALSE),1),0)</f>
        <v>0</v>
      </c>
      <c r="Q22" s="64">
        <f>+IF(M22=Hoja2!$B$18,K22*(1+IFERROR(VLOOKUP(L22,Hoja2!$B$5:$E$9,2,FALSE),0))^IFERROR(VLOOKUP(L22,Hoja2!$B$5:$E$9,4,FALSE),1),0)</f>
        <v>0</v>
      </c>
      <c r="R22" s="65">
        <f t="shared" si="1"/>
        <v>0</v>
      </c>
    </row>
    <row r="23" spans="2:18" x14ac:dyDescent="0.35">
      <c r="B23" s="3"/>
      <c r="C23" s="3"/>
      <c r="D23" s="3"/>
      <c r="E23" s="3"/>
      <c r="F23" s="3"/>
      <c r="G23" s="3"/>
      <c r="H23" s="3"/>
      <c r="I23" s="3"/>
      <c r="J23" s="4"/>
      <c r="K23" s="8">
        <f t="shared" si="0"/>
        <v>0</v>
      </c>
      <c r="L23" s="3"/>
      <c r="M23" s="3"/>
      <c r="N23" s="64">
        <f>+IF(M23=Hoja2!$B$16,K23*(1+IFERROR(VLOOKUP(L23,Hoja2!$B$5:$E$9,2,FALSE),0))^IFERROR(VLOOKUP(L23,Hoja2!$B$5:$E$9,4,FALSE),1),0)</f>
        <v>0</v>
      </c>
      <c r="O23" s="64">
        <f>+IF(M23=Hoja2!$B$17,K23*(1+IFERROR(VLOOKUP(L23,Hoja2!$B$5:$E$9,2,FALSE),0))^IFERROR(VLOOKUP(L23,Hoja2!$B$5:$E$9,4,FALSE),1),0)</f>
        <v>0</v>
      </c>
      <c r="P23" s="64">
        <f>+IF(M23=Hoja2!$B$19,K23*(1+IFERROR(VLOOKUP(L23,Hoja2!$B$5:$E$9,2,FALSE),0))^IFERROR(VLOOKUP(L23,Hoja2!$B$5:$E$9,4,FALSE),1),0)</f>
        <v>0</v>
      </c>
      <c r="Q23" s="64">
        <f>+IF(M23=Hoja2!$B$18,K23*(1+IFERROR(VLOOKUP(L23,Hoja2!$B$5:$E$9,2,FALSE),0))^IFERROR(VLOOKUP(L23,Hoja2!$B$5:$E$9,4,FALSE),1),0)</f>
        <v>0</v>
      </c>
      <c r="R23" s="65">
        <f t="shared" si="1"/>
        <v>0</v>
      </c>
    </row>
    <row r="24" spans="2:18" x14ac:dyDescent="0.35">
      <c r="B24" s="3"/>
      <c r="C24" s="3"/>
      <c r="D24" s="3"/>
      <c r="E24" s="3"/>
      <c r="F24" s="3"/>
      <c r="G24" s="3"/>
      <c r="H24" s="3"/>
      <c r="I24" s="3"/>
      <c r="J24" s="4"/>
      <c r="K24" s="8">
        <f t="shared" si="0"/>
        <v>0</v>
      </c>
      <c r="L24" s="3"/>
      <c r="M24" s="3"/>
      <c r="N24" s="64">
        <f>+IF(M24=Hoja2!$B$16,K24*(1+IFERROR(VLOOKUP(L24,Hoja2!$B$5:$E$9,2,FALSE),0))^IFERROR(VLOOKUP(L24,Hoja2!$B$5:$E$9,4,FALSE),1),0)</f>
        <v>0</v>
      </c>
      <c r="O24" s="64">
        <f>+IF(M24=Hoja2!$B$17,K24*(1+IFERROR(VLOOKUP(L24,Hoja2!$B$5:$E$9,2,FALSE),0))^IFERROR(VLOOKUP(L24,Hoja2!$B$5:$E$9,4,FALSE),1),0)</f>
        <v>0</v>
      </c>
      <c r="P24" s="64">
        <f>+IF(M24=Hoja2!$B$19,K24*(1+IFERROR(VLOOKUP(L24,Hoja2!$B$5:$E$9,2,FALSE),0))^IFERROR(VLOOKUP(L24,Hoja2!$B$5:$E$9,4,FALSE),1),0)</f>
        <v>0</v>
      </c>
      <c r="Q24" s="64">
        <f>+IF(M24=Hoja2!$B$18,K24*(1+IFERROR(VLOOKUP(L24,Hoja2!$B$5:$E$9,2,FALSE),0))^IFERROR(VLOOKUP(L24,Hoja2!$B$5:$E$9,4,FALSE),1),0)</f>
        <v>0</v>
      </c>
      <c r="R24" s="65">
        <f t="shared" si="1"/>
        <v>0</v>
      </c>
    </row>
    <row r="25" spans="2:18" x14ac:dyDescent="0.35">
      <c r="B25" s="3"/>
      <c r="C25" s="3"/>
      <c r="D25" s="3"/>
      <c r="E25" s="3"/>
      <c r="F25" s="3"/>
      <c r="G25" s="3"/>
      <c r="H25" s="3"/>
      <c r="I25" s="3"/>
      <c r="J25" s="4"/>
      <c r="K25" s="8">
        <f t="shared" si="0"/>
        <v>0</v>
      </c>
      <c r="L25" s="3"/>
      <c r="M25" s="3"/>
      <c r="N25" s="64">
        <f>+IF(M25=Hoja2!$B$16,K25*(1+IFERROR(VLOOKUP(L25,Hoja2!$B$5:$E$9,2,FALSE),0))^IFERROR(VLOOKUP(L25,Hoja2!$B$5:$E$9,4,FALSE),1),0)</f>
        <v>0</v>
      </c>
      <c r="O25" s="64">
        <f>+IF(M25=Hoja2!$B$17,K25*(1+IFERROR(VLOOKUP(L25,Hoja2!$B$5:$E$9,2,FALSE),0))^IFERROR(VLOOKUP(L25,Hoja2!$B$5:$E$9,4,FALSE),1),0)</f>
        <v>0</v>
      </c>
      <c r="P25" s="64">
        <f>+IF(M25=Hoja2!$B$19,K25*(1+IFERROR(VLOOKUP(L25,Hoja2!$B$5:$E$9,2,FALSE),0))^IFERROR(VLOOKUP(L25,Hoja2!$B$5:$E$9,4,FALSE),1),0)</f>
        <v>0</v>
      </c>
      <c r="Q25" s="64">
        <f>+IF(M25=Hoja2!$B$18,K25*(1+IFERROR(VLOOKUP(L25,Hoja2!$B$5:$E$9,2,FALSE),0))^IFERROR(VLOOKUP(L25,Hoja2!$B$5:$E$9,4,FALSE),1),0)</f>
        <v>0</v>
      </c>
      <c r="R25" s="65">
        <f t="shared" si="1"/>
        <v>0</v>
      </c>
    </row>
    <row r="26" spans="2:18" x14ac:dyDescent="0.35">
      <c r="B26" s="3"/>
      <c r="C26" s="3"/>
      <c r="D26" s="3"/>
      <c r="E26" s="3"/>
      <c r="F26" s="3"/>
      <c r="G26" s="3"/>
      <c r="H26" s="3"/>
      <c r="I26" s="3"/>
      <c r="J26" s="4"/>
      <c r="K26" s="8">
        <f t="shared" si="0"/>
        <v>0</v>
      </c>
      <c r="L26" s="3"/>
      <c r="M26" s="3"/>
      <c r="N26" s="64">
        <f>+IF(M26=Hoja2!$B$16,K26*(1+IFERROR(VLOOKUP(L26,Hoja2!$B$5:$E$9,2,FALSE),0))^IFERROR(VLOOKUP(L26,Hoja2!$B$5:$E$9,4,FALSE),1),0)</f>
        <v>0</v>
      </c>
      <c r="O26" s="64">
        <f>+IF(M26=Hoja2!$B$17,K26*(1+IFERROR(VLOOKUP(L26,Hoja2!$B$5:$E$9,2,FALSE),0))^IFERROR(VLOOKUP(L26,Hoja2!$B$5:$E$9,4,FALSE),1),0)</f>
        <v>0</v>
      </c>
      <c r="P26" s="64">
        <f>+IF(M26=Hoja2!$B$19,K26*(1+IFERROR(VLOOKUP(L26,Hoja2!$B$5:$E$9,2,FALSE),0))^IFERROR(VLOOKUP(L26,Hoja2!$B$5:$E$9,4,FALSE),1),0)</f>
        <v>0</v>
      </c>
      <c r="Q26" s="64">
        <f>+IF(M26=Hoja2!$B$18,K26*(1+IFERROR(VLOOKUP(L26,Hoja2!$B$5:$E$9,2,FALSE),0))^IFERROR(VLOOKUP(L26,Hoja2!$B$5:$E$9,4,FALSE),1),0)</f>
        <v>0</v>
      </c>
      <c r="R26" s="65">
        <f t="shared" si="1"/>
        <v>0</v>
      </c>
    </row>
    <row r="27" spans="2:18" x14ac:dyDescent="0.35">
      <c r="B27" s="3"/>
      <c r="C27" s="3"/>
      <c r="D27" s="3"/>
      <c r="E27" s="3"/>
      <c r="F27" s="3"/>
      <c r="G27" s="3"/>
      <c r="H27" s="3"/>
      <c r="I27" s="3"/>
      <c r="J27" s="4"/>
      <c r="K27" s="8">
        <f t="shared" si="0"/>
        <v>0</v>
      </c>
      <c r="L27" s="3"/>
      <c r="M27" s="3"/>
      <c r="N27" s="64">
        <f>+IF(M27=Hoja2!$B$16,K27*(1+IFERROR(VLOOKUP(L27,Hoja2!$B$5:$E$9,2,FALSE),0))^IFERROR(VLOOKUP(L27,Hoja2!$B$5:$E$9,4,FALSE),1),0)</f>
        <v>0</v>
      </c>
      <c r="O27" s="64">
        <f>+IF(M27=Hoja2!$B$17,K27*(1+IFERROR(VLOOKUP(L27,Hoja2!$B$5:$E$9,2,FALSE),0))^IFERROR(VLOOKUP(L27,Hoja2!$B$5:$E$9,4,FALSE),1),0)</f>
        <v>0</v>
      </c>
      <c r="P27" s="64">
        <f>+IF(M27=Hoja2!$B$19,K27*(1+IFERROR(VLOOKUP(L27,Hoja2!$B$5:$E$9,2,FALSE),0))^IFERROR(VLOOKUP(L27,Hoja2!$B$5:$E$9,4,FALSE),1),0)</f>
        <v>0</v>
      </c>
      <c r="Q27" s="64">
        <f>+IF(M27=Hoja2!$B$18,K27*(1+IFERROR(VLOOKUP(L27,Hoja2!$B$5:$E$9,2,FALSE),0))^IFERROR(VLOOKUP(L27,Hoja2!$B$5:$E$9,4,FALSE),1),0)</f>
        <v>0</v>
      </c>
      <c r="R27" s="65">
        <f t="shared" si="1"/>
        <v>0</v>
      </c>
    </row>
    <row r="28" spans="2:18" x14ac:dyDescent="0.35">
      <c r="B28" s="3"/>
      <c r="C28" s="3"/>
      <c r="D28" s="3"/>
      <c r="E28" s="3"/>
      <c r="F28" s="3"/>
      <c r="G28" s="3"/>
      <c r="H28" s="3"/>
      <c r="I28" s="3"/>
      <c r="J28" s="4"/>
      <c r="K28" s="8">
        <f t="shared" si="0"/>
        <v>0</v>
      </c>
      <c r="L28" s="3"/>
      <c r="M28" s="3"/>
      <c r="N28" s="64">
        <f>+IF(M28=Hoja2!$B$16,K28*(1+IFERROR(VLOOKUP(L28,Hoja2!$B$5:$E$9,2,FALSE),0))^IFERROR(VLOOKUP(L28,Hoja2!$B$5:$E$9,4,FALSE),1),0)</f>
        <v>0</v>
      </c>
      <c r="O28" s="64">
        <f>+IF(M28=Hoja2!$B$17,K28*(1+IFERROR(VLOOKUP(L28,Hoja2!$B$5:$E$9,2,FALSE),0))^IFERROR(VLOOKUP(L28,Hoja2!$B$5:$E$9,4,FALSE),1),0)</f>
        <v>0</v>
      </c>
      <c r="P28" s="64">
        <f>+IF(M28=Hoja2!$B$19,K28*(1+IFERROR(VLOOKUP(L28,Hoja2!$B$5:$E$9,2,FALSE),0))^IFERROR(VLOOKUP(L28,Hoja2!$B$5:$E$9,4,FALSE),1),0)</f>
        <v>0</v>
      </c>
      <c r="Q28" s="64">
        <f>+IF(M28=Hoja2!$B$18,K28*(1+IFERROR(VLOOKUP(L28,Hoja2!$B$5:$E$9,2,FALSE),0))^IFERROR(VLOOKUP(L28,Hoja2!$B$5:$E$9,4,FALSE),1),0)</f>
        <v>0</v>
      </c>
      <c r="R28" s="65">
        <f t="shared" si="1"/>
        <v>0</v>
      </c>
    </row>
    <row r="29" spans="2:18" x14ac:dyDescent="0.35">
      <c r="B29" s="3"/>
      <c r="C29" s="3"/>
      <c r="D29" s="3"/>
      <c r="E29" s="3"/>
      <c r="F29" s="3"/>
      <c r="G29" s="3"/>
      <c r="H29" s="3"/>
      <c r="I29" s="3"/>
      <c r="J29" s="4"/>
      <c r="K29" s="8">
        <f t="shared" si="0"/>
        <v>0</v>
      </c>
      <c r="L29" s="3"/>
      <c r="M29" s="3"/>
      <c r="N29" s="64">
        <f>+IF(M29=Hoja2!$B$16,K29*(1+IFERROR(VLOOKUP(L29,Hoja2!$B$5:$E$9,2,FALSE),0))^IFERROR(VLOOKUP(L29,Hoja2!$B$5:$E$9,4,FALSE),1),0)</f>
        <v>0</v>
      </c>
      <c r="O29" s="64">
        <f>+IF(M29=Hoja2!$B$17,K29*(1+IFERROR(VLOOKUP(L29,Hoja2!$B$5:$E$9,2,FALSE),0))^IFERROR(VLOOKUP(L29,Hoja2!$B$5:$E$9,4,FALSE),1),0)</f>
        <v>0</v>
      </c>
      <c r="P29" s="64">
        <f>+IF(M29=Hoja2!$B$19,K29*(1+IFERROR(VLOOKUP(L29,Hoja2!$B$5:$E$9,2,FALSE),0))^IFERROR(VLOOKUP(L29,Hoja2!$B$5:$E$9,4,FALSE),1),0)</f>
        <v>0</v>
      </c>
      <c r="Q29" s="64">
        <f>+IF(M29=Hoja2!$B$18,K29*(1+IFERROR(VLOOKUP(L29,Hoja2!$B$5:$E$9,2,FALSE),0))^IFERROR(VLOOKUP(L29,Hoja2!$B$5:$E$9,4,FALSE),1),0)</f>
        <v>0</v>
      </c>
      <c r="R29" s="65">
        <f t="shared" si="1"/>
        <v>0</v>
      </c>
    </row>
    <row r="30" spans="2:18" x14ac:dyDescent="0.35">
      <c r="B30" s="3"/>
      <c r="C30" s="3"/>
      <c r="D30" s="3"/>
      <c r="E30" s="3"/>
      <c r="F30" s="3"/>
      <c r="G30" s="3"/>
      <c r="H30" s="3"/>
      <c r="I30" s="3"/>
      <c r="J30" s="4"/>
      <c r="K30" s="8">
        <f t="shared" si="0"/>
        <v>0</v>
      </c>
      <c r="L30" s="3"/>
      <c r="M30" s="3"/>
      <c r="N30" s="64">
        <f>+IF(M30=Hoja2!$B$16,K30*(1+IFERROR(VLOOKUP(L30,Hoja2!$B$5:$E$9,2,FALSE),0))^IFERROR(VLOOKUP(L30,Hoja2!$B$5:$E$9,4,FALSE),1),0)</f>
        <v>0</v>
      </c>
      <c r="O30" s="64">
        <f>+IF(M30=Hoja2!$B$17,K30*(1+IFERROR(VLOOKUP(L30,Hoja2!$B$5:$E$9,2,FALSE),0))^IFERROR(VLOOKUP(L30,Hoja2!$B$5:$E$9,4,FALSE),1),0)</f>
        <v>0</v>
      </c>
      <c r="P30" s="64">
        <f>+IF(M30=Hoja2!$B$19,K30*(1+IFERROR(VLOOKUP(L30,Hoja2!$B$5:$E$9,2,FALSE),0))^IFERROR(VLOOKUP(L30,Hoja2!$B$5:$E$9,4,FALSE),1),0)</f>
        <v>0</v>
      </c>
      <c r="Q30" s="64">
        <f>+IF(M30=Hoja2!$B$18,K30*(1+IFERROR(VLOOKUP(L30,Hoja2!$B$5:$E$9,2,FALSE),0))^IFERROR(VLOOKUP(L30,Hoja2!$B$5:$E$9,4,FALSE),1),0)</f>
        <v>0</v>
      </c>
      <c r="R30" s="65">
        <f t="shared" si="1"/>
        <v>0</v>
      </c>
    </row>
    <row r="31" spans="2:18" x14ac:dyDescent="0.35">
      <c r="B31" s="3"/>
      <c r="C31" s="3"/>
      <c r="D31" s="3"/>
      <c r="E31" s="3"/>
      <c r="F31" s="3"/>
      <c r="G31" s="3"/>
      <c r="H31" s="3"/>
      <c r="I31" s="3"/>
      <c r="J31" s="4"/>
      <c r="K31" s="8">
        <f t="shared" si="0"/>
        <v>0</v>
      </c>
      <c r="L31" s="3"/>
      <c r="M31" s="3"/>
      <c r="N31" s="64">
        <f>+IF(M31=Hoja2!$B$16,K31*(1+IFERROR(VLOOKUP(L31,Hoja2!$B$5:$E$9,2,FALSE),0))^IFERROR(VLOOKUP(L31,Hoja2!$B$5:$E$9,4,FALSE),1),0)</f>
        <v>0</v>
      </c>
      <c r="O31" s="64">
        <f>+IF(M31=Hoja2!$B$17,K31*(1+IFERROR(VLOOKUP(L31,Hoja2!$B$5:$E$9,2,FALSE),0))^IFERROR(VLOOKUP(L31,Hoja2!$B$5:$E$9,4,FALSE),1),0)</f>
        <v>0</v>
      </c>
      <c r="P31" s="64">
        <f>+IF(M31=Hoja2!$B$19,K31*(1+IFERROR(VLOOKUP(L31,Hoja2!$B$5:$E$9,2,FALSE),0))^IFERROR(VLOOKUP(L31,Hoja2!$B$5:$E$9,4,FALSE),1),0)</f>
        <v>0</v>
      </c>
      <c r="Q31" s="64">
        <f>+IF(M31=Hoja2!$B$18,K31*(1+IFERROR(VLOOKUP(L31,Hoja2!$B$5:$E$9,2,FALSE),0))^IFERROR(VLOOKUP(L31,Hoja2!$B$5:$E$9,4,FALSE),1),0)</f>
        <v>0</v>
      </c>
      <c r="R31" s="65">
        <f t="shared" si="1"/>
        <v>0</v>
      </c>
    </row>
    <row r="32" spans="2:18" x14ac:dyDescent="0.35">
      <c r="B32" s="3"/>
      <c r="C32" s="3"/>
      <c r="D32" s="3"/>
      <c r="E32" s="3"/>
      <c r="F32" s="3"/>
      <c r="G32" s="3"/>
      <c r="H32" s="3"/>
      <c r="I32" s="3"/>
      <c r="J32" s="4"/>
      <c r="K32" s="8">
        <f t="shared" si="0"/>
        <v>0</v>
      </c>
      <c r="L32" s="3"/>
      <c r="M32" s="3"/>
      <c r="N32" s="64">
        <f>+IF(M32=Hoja2!$B$16,K32*(1+IFERROR(VLOOKUP(L32,Hoja2!$B$5:$E$9,2,FALSE),0))^IFERROR(VLOOKUP(L32,Hoja2!$B$5:$E$9,4,FALSE),1),0)</f>
        <v>0</v>
      </c>
      <c r="O32" s="64">
        <f>+IF(M32=Hoja2!$B$17,K32*(1+IFERROR(VLOOKUP(L32,Hoja2!$B$5:$E$9,2,FALSE),0))^IFERROR(VLOOKUP(L32,Hoja2!$B$5:$E$9,4,FALSE),1),0)</f>
        <v>0</v>
      </c>
      <c r="P32" s="64">
        <f>+IF(M32=Hoja2!$B$19,K32*(1+IFERROR(VLOOKUP(L32,Hoja2!$B$5:$E$9,2,FALSE),0))^IFERROR(VLOOKUP(L32,Hoja2!$B$5:$E$9,4,FALSE),1),0)</f>
        <v>0</v>
      </c>
      <c r="Q32" s="64">
        <f>+IF(M32=Hoja2!$B$18,K32*(1+IFERROR(VLOOKUP(L32,Hoja2!$B$5:$E$9,2,FALSE),0))^IFERROR(VLOOKUP(L32,Hoja2!$B$5:$E$9,4,FALSE),1),0)</f>
        <v>0</v>
      </c>
      <c r="R32" s="65">
        <f t="shared" si="1"/>
        <v>0</v>
      </c>
    </row>
    <row r="33" spans="2:18" x14ac:dyDescent="0.35">
      <c r="B33" s="3"/>
      <c r="C33" s="3"/>
      <c r="D33" s="3"/>
      <c r="E33" s="3"/>
      <c r="F33" s="3"/>
      <c r="G33" s="3"/>
      <c r="H33" s="3"/>
      <c r="I33" s="3"/>
      <c r="J33" s="4"/>
      <c r="K33" s="8">
        <f t="shared" si="0"/>
        <v>0</v>
      </c>
      <c r="L33" s="3"/>
      <c r="M33" s="3"/>
      <c r="N33" s="64">
        <f>+IF(M33=Hoja2!$B$16,K33*(1+IFERROR(VLOOKUP(L33,Hoja2!$B$5:$E$9,2,FALSE),0))^IFERROR(VLOOKUP(L33,Hoja2!$B$5:$E$9,4,FALSE),1),0)</f>
        <v>0</v>
      </c>
      <c r="O33" s="64">
        <f>+IF(M33=Hoja2!$B$17,K33*(1+IFERROR(VLOOKUP(L33,Hoja2!$B$5:$E$9,2,FALSE),0))^IFERROR(VLOOKUP(L33,Hoja2!$B$5:$E$9,4,FALSE),1),0)</f>
        <v>0</v>
      </c>
      <c r="P33" s="64">
        <f>+IF(M33=Hoja2!$B$19,K33*(1+IFERROR(VLOOKUP(L33,Hoja2!$B$5:$E$9,2,FALSE),0))^IFERROR(VLOOKUP(L33,Hoja2!$B$5:$E$9,4,FALSE),1),0)</f>
        <v>0</v>
      </c>
      <c r="Q33" s="64">
        <f>+IF(M33=Hoja2!$B$18,K33*(1+IFERROR(VLOOKUP(L33,Hoja2!$B$5:$E$9,2,FALSE),0))^IFERROR(VLOOKUP(L33,Hoja2!$B$5:$E$9,4,FALSE),1),0)</f>
        <v>0</v>
      </c>
      <c r="R33" s="65">
        <f t="shared" si="1"/>
        <v>0</v>
      </c>
    </row>
    <row r="34" spans="2:18" x14ac:dyDescent="0.35">
      <c r="B34" s="3"/>
      <c r="C34" s="3"/>
      <c r="D34" s="3"/>
      <c r="E34" s="3"/>
      <c r="F34" s="3"/>
      <c r="G34" s="3"/>
      <c r="H34" s="3"/>
      <c r="I34" s="3"/>
      <c r="J34" s="4"/>
      <c r="K34" s="8">
        <f t="shared" si="0"/>
        <v>0</v>
      </c>
      <c r="L34" s="3"/>
      <c r="M34" s="3"/>
      <c r="N34" s="64">
        <f>+IF(M34=Hoja2!$B$16,K34*(1+IFERROR(VLOOKUP(L34,Hoja2!$B$5:$E$9,2,FALSE),0))^IFERROR(VLOOKUP(L34,Hoja2!$B$5:$E$9,4,FALSE),1),0)</f>
        <v>0</v>
      </c>
      <c r="O34" s="64">
        <f>+IF(M34=Hoja2!$B$17,K34*(1+IFERROR(VLOOKUP(L34,Hoja2!$B$5:$E$9,2,FALSE),0))^IFERROR(VLOOKUP(L34,Hoja2!$B$5:$E$9,4,FALSE),1),0)</f>
        <v>0</v>
      </c>
      <c r="P34" s="64">
        <f>+IF(M34=Hoja2!$B$19,K34*(1+IFERROR(VLOOKUP(L34,Hoja2!$B$5:$E$9,2,FALSE),0))^IFERROR(VLOOKUP(L34,Hoja2!$B$5:$E$9,4,FALSE),1),0)</f>
        <v>0</v>
      </c>
      <c r="Q34" s="64">
        <f>+IF(M34=Hoja2!$B$18,K34*(1+IFERROR(VLOOKUP(L34,Hoja2!$B$5:$E$9,2,FALSE),0))^IFERROR(VLOOKUP(L34,Hoja2!$B$5:$E$9,4,FALSE),1),0)</f>
        <v>0</v>
      </c>
      <c r="R34" s="65">
        <f t="shared" si="1"/>
        <v>0</v>
      </c>
    </row>
    <row r="35" spans="2:18" x14ac:dyDescent="0.35">
      <c r="B35" s="3"/>
      <c r="C35" s="3"/>
      <c r="D35" s="3"/>
      <c r="E35" s="3"/>
      <c r="F35" s="3"/>
      <c r="G35" s="3"/>
      <c r="H35" s="3"/>
      <c r="I35" s="3"/>
      <c r="J35" s="4"/>
      <c r="K35" s="8">
        <f t="shared" si="0"/>
        <v>0</v>
      </c>
      <c r="L35" s="3"/>
      <c r="M35" s="3"/>
      <c r="N35" s="64">
        <f>+IF(M35=Hoja2!$B$16,K35*(1+IFERROR(VLOOKUP(L35,Hoja2!$B$5:$E$9,2,FALSE),0))^IFERROR(VLOOKUP(L35,Hoja2!$B$5:$E$9,4,FALSE),1),0)</f>
        <v>0</v>
      </c>
      <c r="O35" s="64">
        <f>+IF(M35=Hoja2!$B$17,K35*(1+IFERROR(VLOOKUP(L35,Hoja2!$B$5:$E$9,2,FALSE),0))^IFERROR(VLOOKUP(L35,Hoja2!$B$5:$E$9,4,FALSE),1),0)</f>
        <v>0</v>
      </c>
      <c r="P35" s="64">
        <f>+IF(M35=Hoja2!$B$19,K35*(1+IFERROR(VLOOKUP(L35,Hoja2!$B$5:$E$9,2,FALSE),0))^IFERROR(VLOOKUP(L35,Hoja2!$B$5:$E$9,4,FALSE),1),0)</f>
        <v>0</v>
      </c>
      <c r="Q35" s="64">
        <f>+IF(M35=Hoja2!$B$18,K35*(1+IFERROR(VLOOKUP(L35,Hoja2!$B$5:$E$9,2,FALSE),0))^IFERROR(VLOOKUP(L35,Hoja2!$B$5:$E$9,4,FALSE),1),0)</f>
        <v>0</v>
      </c>
      <c r="R35" s="65">
        <f t="shared" si="1"/>
        <v>0</v>
      </c>
    </row>
    <row r="36" spans="2:18" x14ac:dyDescent="0.35">
      <c r="B36" s="3"/>
      <c r="C36" s="3"/>
      <c r="D36" s="3"/>
      <c r="E36" s="3"/>
      <c r="F36" s="3"/>
      <c r="G36" s="3"/>
      <c r="H36" s="3"/>
      <c r="I36" s="3"/>
      <c r="J36" s="4"/>
      <c r="K36" s="8">
        <f t="shared" si="0"/>
        <v>0</v>
      </c>
      <c r="L36" s="3"/>
      <c r="M36" s="3"/>
      <c r="N36" s="64">
        <f>+IF(M36=Hoja2!$B$16,K36*(1+IFERROR(VLOOKUP(L36,Hoja2!$B$5:$E$9,2,FALSE),0))^IFERROR(VLOOKUP(L36,Hoja2!$B$5:$E$9,4,FALSE),1),0)</f>
        <v>0</v>
      </c>
      <c r="O36" s="64">
        <f>+IF(M36=Hoja2!$B$17,K36*(1+IFERROR(VLOOKUP(L36,Hoja2!$B$5:$E$9,2,FALSE),0))^IFERROR(VLOOKUP(L36,Hoja2!$B$5:$E$9,4,FALSE),1),0)</f>
        <v>0</v>
      </c>
      <c r="P36" s="64">
        <f>+IF(M36=Hoja2!$B$19,K36*(1+IFERROR(VLOOKUP(L36,Hoja2!$B$5:$E$9,2,FALSE),0))^IFERROR(VLOOKUP(L36,Hoja2!$B$5:$E$9,4,FALSE),1),0)</f>
        <v>0</v>
      </c>
      <c r="Q36" s="64">
        <f>+IF(M36=Hoja2!$B$18,K36*(1+IFERROR(VLOOKUP(L36,Hoja2!$B$5:$E$9,2,FALSE),0))^IFERROR(VLOOKUP(L36,Hoja2!$B$5:$E$9,4,FALSE),1),0)</f>
        <v>0</v>
      </c>
      <c r="R36" s="65">
        <f t="shared" si="1"/>
        <v>0</v>
      </c>
    </row>
    <row r="37" spans="2:18" x14ac:dyDescent="0.35">
      <c r="B37" s="3"/>
      <c r="C37" s="3"/>
      <c r="D37" s="3"/>
      <c r="E37" s="3"/>
      <c r="F37" s="3"/>
      <c r="G37" s="3"/>
      <c r="H37" s="3"/>
      <c r="I37" s="3"/>
      <c r="J37" s="4"/>
      <c r="K37" s="8">
        <f t="shared" si="0"/>
        <v>0</v>
      </c>
      <c r="L37" s="3"/>
      <c r="M37" s="3"/>
      <c r="N37" s="64">
        <f>+IF(M37=Hoja2!$B$16,K37*(1+IFERROR(VLOOKUP(L37,Hoja2!$B$5:$E$9,2,FALSE),0))^IFERROR(VLOOKUP(L37,Hoja2!$B$5:$E$9,4,FALSE),1),0)</f>
        <v>0</v>
      </c>
      <c r="O37" s="64">
        <f>+IF(M37=Hoja2!$B$17,K37*(1+IFERROR(VLOOKUP(L37,Hoja2!$B$5:$E$9,2,FALSE),0))^IFERROR(VLOOKUP(L37,Hoja2!$B$5:$E$9,4,FALSE),1),0)</f>
        <v>0</v>
      </c>
      <c r="P37" s="64">
        <f>+IF(M37=Hoja2!$B$19,K37*(1+IFERROR(VLOOKUP(L37,Hoja2!$B$5:$E$9,2,FALSE),0))^IFERROR(VLOOKUP(L37,Hoja2!$B$5:$E$9,4,FALSE),1),0)</f>
        <v>0</v>
      </c>
      <c r="Q37" s="64">
        <f>+IF(M37=Hoja2!$B$18,K37*(1+IFERROR(VLOOKUP(L37,Hoja2!$B$5:$E$9,2,FALSE),0))^IFERROR(VLOOKUP(L37,Hoja2!$B$5:$E$9,4,FALSE),1),0)</f>
        <v>0</v>
      </c>
      <c r="R37" s="65">
        <f t="shared" si="1"/>
        <v>0</v>
      </c>
    </row>
    <row r="38" spans="2:18" x14ac:dyDescent="0.35">
      <c r="N38" s="66">
        <f>+SUM(N8:N37)</f>
        <v>0</v>
      </c>
      <c r="O38" s="66">
        <f>+SUM(O8:O37)</f>
        <v>0</v>
      </c>
      <c r="P38" s="66">
        <f>+SUM(P8:P37)</f>
        <v>0</v>
      </c>
      <c r="Q38" s="66">
        <f>+SUM(Q8:Q37)</f>
        <v>0</v>
      </c>
      <c r="R38" s="66">
        <f>+SUM(R8:R37)</f>
        <v>0</v>
      </c>
    </row>
  </sheetData>
  <sheetProtection algorithmName="SHA-512" hashValue="r99+I4owwV/kEsegbjbS0v69kPkLqsk9XntW4OrPFYQjqdfGGe0UNui/IxZ34hVrbdESyuB93QRKT1eG3teFdQ==" saltValue="UL14aenXdDPD5983DF70Pw==" spinCount="100000" sheet="1" objects="1" scenarios="1"/>
  <mergeCells count="2">
    <mergeCell ref="D3:S3"/>
    <mergeCell ref="C5:S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200-000000000000}">
          <x14:formula1>
            <xm:f>'Ficha Resumen'!$D$8:$D$16</xm:f>
          </x14:formula1>
          <xm:sqref>B8:B37</xm:sqref>
        </x14:dataValidation>
        <x14:dataValidation type="list" allowBlank="1" showInputMessage="1" showErrorMessage="1" xr:uid="{00000000-0002-0000-1200-000001000000}">
          <x14:formula1>
            <xm:f>Hoja2!$B$16:$B$19</xm:f>
          </x14:formula1>
          <xm:sqref>M8:M37</xm:sqref>
        </x14:dataValidation>
        <x14:dataValidation type="list" allowBlank="1" showInputMessage="1" showErrorMessage="1" xr:uid="{00000000-0002-0000-1200-000002000000}">
          <x14:formula1>
            <xm:f>Hoja2!$B$5:$B$9</xm:f>
          </x14:formula1>
          <xm:sqref>L8:L37</xm:sqref>
        </x14:dataValidation>
        <x14:dataValidation type="list" allowBlank="1" showInputMessage="1" showErrorMessage="1" xr:uid="{00000000-0002-0000-1200-000003000000}">
          <x14:formula1>
            <xm:f>Hoja2!$B$169:$B$171</xm:f>
          </x14:formula1>
          <xm:sqref>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3:R213"/>
  <sheetViews>
    <sheetView showGridLines="0" showRowColHeaders="0" zoomScale="85" zoomScaleNormal="85" workbookViewId="0">
      <pane xSplit="1" ySplit="7" topLeftCell="B8" activePane="bottomRight" state="frozen"/>
      <selection pane="topRight" activeCell="B1" sqref="B1"/>
      <selection pane="bottomLeft" activeCell="A8" sqref="A8"/>
      <selection pane="bottomRight" activeCell="C14" sqref="C14:O20"/>
    </sheetView>
  </sheetViews>
  <sheetFormatPr baseColWidth="10" defaultColWidth="11.453125" defaultRowHeight="14.5" x14ac:dyDescent="0.35"/>
  <cols>
    <col min="2" max="2" width="3.1796875" customWidth="1"/>
    <col min="3" max="3" width="3.54296875" customWidth="1"/>
    <col min="16" max="16" width="3.26953125" customWidth="1"/>
  </cols>
  <sheetData>
    <row r="3" spans="2:16" ht="6" customHeight="1" x14ac:dyDescent="0.35">
      <c r="B3" s="37"/>
      <c r="C3" s="37"/>
      <c r="D3" s="37"/>
      <c r="E3" s="37"/>
      <c r="F3" s="37"/>
      <c r="G3" s="37"/>
      <c r="H3" s="37"/>
      <c r="I3" s="37"/>
      <c r="J3" s="37"/>
      <c r="K3" s="37"/>
      <c r="L3" s="37"/>
      <c r="M3" s="37"/>
      <c r="N3" s="37"/>
      <c r="O3" s="37"/>
      <c r="P3" s="37"/>
    </row>
    <row r="4" spans="2:16" ht="21" x14ac:dyDescent="0.5">
      <c r="B4" s="45" t="s">
        <v>207</v>
      </c>
      <c r="C4" s="81"/>
      <c r="D4" s="45"/>
      <c r="E4" s="45"/>
      <c r="F4" s="45"/>
      <c r="G4" s="45"/>
      <c r="H4" s="45"/>
      <c r="I4" s="45"/>
      <c r="J4" s="45"/>
      <c r="K4" s="45"/>
      <c r="L4" s="45"/>
      <c r="M4" s="45"/>
      <c r="N4" s="45"/>
      <c r="O4" s="45"/>
      <c r="P4" s="81"/>
    </row>
    <row r="5" spans="2:16" ht="9" customHeight="1" x14ac:dyDescent="0.35">
      <c r="B5" s="37"/>
      <c r="C5" s="37"/>
      <c r="D5" s="155"/>
      <c r="E5" s="155"/>
      <c r="F5" s="155"/>
      <c r="G5" s="155"/>
      <c r="H5" s="155"/>
      <c r="I5" s="155"/>
      <c r="J5" s="155"/>
      <c r="K5" s="155"/>
      <c r="L5" s="155"/>
      <c r="M5" s="155"/>
      <c r="N5" s="155"/>
      <c r="O5" s="155"/>
      <c r="P5" s="37"/>
    </row>
    <row r="6" spans="2:16" ht="33" customHeight="1" x14ac:dyDescent="0.35">
      <c r="B6" s="37"/>
      <c r="C6" s="37"/>
      <c r="D6" s="155"/>
      <c r="E6" s="155"/>
      <c r="F6" s="155"/>
      <c r="G6" s="155"/>
      <c r="H6" s="155"/>
      <c r="I6" s="155"/>
      <c r="J6" s="155"/>
      <c r="K6" s="155"/>
      <c r="L6" s="155"/>
      <c r="M6" s="155"/>
      <c r="N6" s="155"/>
      <c r="O6" s="155"/>
      <c r="P6" s="37"/>
    </row>
    <row r="7" spans="2:16" ht="5.25" customHeight="1" x14ac:dyDescent="0.35">
      <c r="B7" s="37"/>
      <c r="C7" s="37"/>
      <c r="D7" s="37"/>
      <c r="E7" s="37"/>
      <c r="F7" s="37"/>
      <c r="G7" s="37"/>
      <c r="H7" s="37"/>
      <c r="I7" s="37"/>
      <c r="J7" s="37"/>
      <c r="K7" s="37"/>
      <c r="L7" s="37"/>
      <c r="M7" s="37"/>
      <c r="N7" s="37"/>
      <c r="O7" s="37"/>
      <c r="P7" s="37"/>
    </row>
    <row r="10" spans="2:16" x14ac:dyDescent="0.35">
      <c r="C10" s="156" t="s">
        <v>269</v>
      </c>
      <c r="D10" s="156"/>
      <c r="E10" s="156"/>
      <c r="F10" s="156"/>
      <c r="G10" s="156"/>
      <c r="H10" s="156"/>
      <c r="I10" s="156"/>
      <c r="J10" s="156"/>
      <c r="K10" s="156"/>
      <c r="L10" s="156"/>
      <c r="M10" s="156"/>
      <c r="N10" s="156"/>
      <c r="O10" s="156"/>
    </row>
    <row r="11" spans="2:16" x14ac:dyDescent="0.35">
      <c r="C11" s="156"/>
      <c r="D11" s="156"/>
      <c r="E11" s="156"/>
      <c r="F11" s="156"/>
      <c r="G11" s="156"/>
      <c r="H11" s="156"/>
      <c r="I11" s="156"/>
      <c r="J11" s="156"/>
      <c r="K11" s="156"/>
      <c r="L11" s="156"/>
      <c r="M11" s="156"/>
      <c r="N11" s="156"/>
      <c r="O11" s="156"/>
    </row>
    <row r="12" spans="2:16" x14ac:dyDescent="0.35">
      <c r="C12" s="156"/>
      <c r="D12" s="156"/>
      <c r="E12" s="156"/>
      <c r="F12" s="156"/>
      <c r="G12" s="156"/>
      <c r="H12" s="156"/>
      <c r="I12" s="156"/>
      <c r="J12" s="156"/>
      <c r="K12" s="156"/>
      <c r="L12" s="156"/>
      <c r="M12" s="156"/>
      <c r="N12" s="156"/>
      <c r="O12" s="156"/>
    </row>
    <row r="13" spans="2:16" ht="15" thickBot="1" x14ac:dyDescent="0.4"/>
    <row r="14" spans="2:16" x14ac:dyDescent="0.35">
      <c r="C14" s="170" t="s">
        <v>317</v>
      </c>
      <c r="D14" s="171"/>
      <c r="E14" s="171"/>
      <c r="F14" s="171"/>
      <c r="G14" s="171"/>
      <c r="H14" s="171"/>
      <c r="I14" s="171"/>
      <c r="J14" s="171"/>
      <c r="K14" s="171"/>
      <c r="L14" s="171"/>
      <c r="M14" s="171"/>
      <c r="N14" s="171"/>
      <c r="O14" s="172"/>
    </row>
    <row r="15" spans="2:16" x14ac:dyDescent="0.35">
      <c r="C15" s="173"/>
      <c r="D15" s="156"/>
      <c r="E15" s="156"/>
      <c r="F15" s="156"/>
      <c r="G15" s="156"/>
      <c r="H15" s="156"/>
      <c r="I15" s="156"/>
      <c r="J15" s="156"/>
      <c r="K15" s="156"/>
      <c r="L15" s="156"/>
      <c r="M15" s="156"/>
      <c r="N15" s="156"/>
      <c r="O15" s="174"/>
    </row>
    <row r="16" spans="2:16" x14ac:dyDescent="0.35">
      <c r="C16" s="173"/>
      <c r="D16" s="156"/>
      <c r="E16" s="156"/>
      <c r="F16" s="156"/>
      <c r="G16" s="156"/>
      <c r="H16" s="156"/>
      <c r="I16" s="156"/>
      <c r="J16" s="156"/>
      <c r="K16" s="156"/>
      <c r="L16" s="156"/>
      <c r="M16" s="156"/>
      <c r="N16" s="156"/>
      <c r="O16" s="174"/>
    </row>
    <row r="17" spans="3:15" x14ac:dyDescent="0.35">
      <c r="C17" s="173"/>
      <c r="D17" s="156"/>
      <c r="E17" s="156"/>
      <c r="F17" s="156"/>
      <c r="G17" s="156"/>
      <c r="H17" s="156"/>
      <c r="I17" s="156"/>
      <c r="J17" s="156"/>
      <c r="K17" s="156"/>
      <c r="L17" s="156"/>
      <c r="M17" s="156"/>
      <c r="N17" s="156"/>
      <c r="O17" s="174"/>
    </row>
    <row r="18" spans="3:15" x14ac:dyDescent="0.35">
      <c r="C18" s="173"/>
      <c r="D18" s="156"/>
      <c r="E18" s="156"/>
      <c r="F18" s="156"/>
      <c r="G18" s="156"/>
      <c r="H18" s="156"/>
      <c r="I18" s="156"/>
      <c r="J18" s="156"/>
      <c r="K18" s="156"/>
      <c r="L18" s="156"/>
      <c r="M18" s="156"/>
      <c r="N18" s="156"/>
      <c r="O18" s="174"/>
    </row>
    <row r="19" spans="3:15" x14ac:dyDescent="0.35">
      <c r="C19" s="175"/>
      <c r="D19" s="156"/>
      <c r="E19" s="156"/>
      <c r="F19" s="156"/>
      <c r="G19" s="156"/>
      <c r="H19" s="156"/>
      <c r="I19" s="156"/>
      <c r="J19" s="156"/>
      <c r="K19" s="156"/>
      <c r="L19" s="156"/>
      <c r="M19" s="156"/>
      <c r="N19" s="156"/>
      <c r="O19" s="174"/>
    </row>
    <row r="20" spans="3:15" ht="15" thickBot="1" x14ac:dyDescent="0.4">
      <c r="C20" s="176"/>
      <c r="D20" s="177"/>
      <c r="E20" s="177"/>
      <c r="F20" s="177"/>
      <c r="G20" s="177"/>
      <c r="H20" s="177"/>
      <c r="I20" s="177"/>
      <c r="J20" s="177"/>
      <c r="K20" s="177"/>
      <c r="L20" s="177"/>
      <c r="M20" s="177"/>
      <c r="N20" s="177"/>
      <c r="O20" s="178"/>
    </row>
    <row r="21" spans="3:15" ht="15" thickBot="1" x14ac:dyDescent="0.4"/>
    <row r="22" spans="3:15" ht="15" customHeight="1" x14ac:dyDescent="0.35">
      <c r="C22" s="157" t="s">
        <v>270</v>
      </c>
      <c r="D22" s="158"/>
      <c r="E22" s="158"/>
      <c r="F22" s="158"/>
      <c r="G22" s="158"/>
      <c r="H22" s="158"/>
      <c r="I22" s="158"/>
      <c r="J22" s="158"/>
      <c r="K22" s="158"/>
      <c r="L22" s="158"/>
      <c r="M22" s="158"/>
      <c r="N22" s="158"/>
      <c r="O22" s="159"/>
    </row>
    <row r="23" spans="3:15" ht="15" customHeight="1" x14ac:dyDescent="0.35">
      <c r="C23" s="160"/>
      <c r="D23" s="161"/>
      <c r="E23" s="161"/>
      <c r="F23" s="161"/>
      <c r="G23" s="161"/>
      <c r="H23" s="161"/>
      <c r="I23" s="161"/>
      <c r="J23" s="161"/>
      <c r="K23" s="161"/>
      <c r="L23" s="161"/>
      <c r="M23" s="161"/>
      <c r="N23" s="161"/>
      <c r="O23" s="162"/>
    </row>
    <row r="24" spans="3:15" ht="15" customHeight="1" x14ac:dyDescent="0.35">
      <c r="C24" s="160"/>
      <c r="D24" s="161"/>
      <c r="E24" s="161"/>
      <c r="F24" s="161"/>
      <c r="G24" s="161"/>
      <c r="H24" s="161"/>
      <c r="I24" s="161"/>
      <c r="J24" s="161"/>
      <c r="K24" s="161"/>
      <c r="L24" s="161"/>
      <c r="M24" s="161"/>
      <c r="N24" s="161"/>
      <c r="O24" s="162"/>
    </row>
    <row r="25" spans="3:15" ht="15" customHeight="1" x14ac:dyDescent="0.35">
      <c r="C25" s="160"/>
      <c r="D25" s="161"/>
      <c r="E25" s="161"/>
      <c r="F25" s="161"/>
      <c r="G25" s="161"/>
      <c r="H25" s="161"/>
      <c r="I25" s="161"/>
      <c r="J25" s="161"/>
      <c r="K25" s="161"/>
      <c r="L25" s="161"/>
      <c r="M25" s="161"/>
      <c r="N25" s="161"/>
      <c r="O25" s="162"/>
    </row>
    <row r="26" spans="3:15" ht="15" customHeight="1" x14ac:dyDescent="0.35">
      <c r="C26" s="160"/>
      <c r="D26" s="161"/>
      <c r="E26" s="161"/>
      <c r="F26" s="161"/>
      <c r="G26" s="161"/>
      <c r="H26" s="161"/>
      <c r="I26" s="161"/>
      <c r="J26" s="161"/>
      <c r="K26" s="161"/>
      <c r="L26" s="161"/>
      <c r="M26" s="161"/>
      <c r="N26" s="161"/>
      <c r="O26" s="162"/>
    </row>
    <row r="27" spans="3:15" ht="15" customHeight="1" x14ac:dyDescent="0.35">
      <c r="C27" s="160"/>
      <c r="D27" s="161"/>
      <c r="E27" s="161"/>
      <c r="F27" s="161"/>
      <c r="G27" s="161"/>
      <c r="H27" s="161"/>
      <c r="I27" s="161"/>
      <c r="J27" s="161"/>
      <c r="K27" s="161"/>
      <c r="L27" s="161"/>
      <c r="M27" s="161"/>
      <c r="N27" s="161"/>
      <c r="O27" s="162"/>
    </row>
    <row r="28" spans="3:15" ht="15" customHeight="1" x14ac:dyDescent="0.35">
      <c r="C28" s="160"/>
      <c r="D28" s="161"/>
      <c r="E28" s="161"/>
      <c r="F28" s="161"/>
      <c r="G28" s="161"/>
      <c r="H28" s="161"/>
      <c r="I28" s="161"/>
      <c r="J28" s="161"/>
      <c r="K28" s="161"/>
      <c r="L28" s="161"/>
      <c r="M28" s="161"/>
      <c r="N28" s="161"/>
      <c r="O28" s="162"/>
    </row>
    <row r="29" spans="3:15" ht="15" customHeight="1" x14ac:dyDescent="0.35">
      <c r="C29" s="160"/>
      <c r="D29" s="161"/>
      <c r="E29" s="161"/>
      <c r="F29" s="161"/>
      <c r="G29" s="161"/>
      <c r="H29" s="161"/>
      <c r="I29" s="161"/>
      <c r="J29" s="161"/>
      <c r="K29" s="161"/>
      <c r="L29" s="161"/>
      <c r="M29" s="161"/>
      <c r="N29" s="161"/>
      <c r="O29" s="162"/>
    </row>
    <row r="30" spans="3:15" ht="15" customHeight="1" x14ac:dyDescent="0.35">
      <c r="C30" s="160"/>
      <c r="D30" s="161"/>
      <c r="E30" s="161"/>
      <c r="F30" s="161"/>
      <c r="G30" s="161"/>
      <c r="H30" s="161"/>
      <c r="I30" s="161"/>
      <c r="J30" s="161"/>
      <c r="K30" s="161"/>
      <c r="L30" s="161"/>
      <c r="M30" s="161"/>
      <c r="N30" s="161"/>
      <c r="O30" s="162"/>
    </row>
    <row r="31" spans="3:15" ht="15" customHeight="1" x14ac:dyDescent="0.35">
      <c r="C31" s="160"/>
      <c r="D31" s="161"/>
      <c r="E31" s="161"/>
      <c r="F31" s="161"/>
      <c r="G31" s="161"/>
      <c r="H31" s="161"/>
      <c r="I31" s="161"/>
      <c r="J31" s="161"/>
      <c r="K31" s="161"/>
      <c r="L31" s="161"/>
      <c r="M31" s="161"/>
      <c r="N31" s="161"/>
      <c r="O31" s="162"/>
    </row>
    <row r="32" spans="3:15" ht="15" customHeight="1" x14ac:dyDescent="0.35">
      <c r="C32" s="160"/>
      <c r="D32" s="161"/>
      <c r="E32" s="161"/>
      <c r="F32" s="161"/>
      <c r="G32" s="161"/>
      <c r="H32" s="161"/>
      <c r="I32" s="161"/>
      <c r="J32" s="161"/>
      <c r="K32" s="161"/>
      <c r="L32" s="161"/>
      <c r="M32" s="161"/>
      <c r="N32" s="161"/>
      <c r="O32" s="162"/>
    </row>
    <row r="33" spans="3:15" ht="15" customHeight="1" x14ac:dyDescent="0.35">
      <c r="C33" s="160"/>
      <c r="D33" s="161"/>
      <c r="E33" s="161"/>
      <c r="F33" s="161"/>
      <c r="G33" s="161"/>
      <c r="H33" s="161"/>
      <c r="I33" s="161"/>
      <c r="J33" s="161"/>
      <c r="K33" s="161"/>
      <c r="L33" s="161"/>
      <c r="M33" s="161"/>
      <c r="N33" s="161"/>
      <c r="O33" s="162"/>
    </row>
    <row r="34" spans="3:15" ht="0.75" customHeight="1" x14ac:dyDescent="0.35">
      <c r="C34" s="160"/>
      <c r="D34" s="161"/>
      <c r="E34" s="161"/>
      <c r="F34" s="161"/>
      <c r="G34" s="161"/>
      <c r="H34" s="161"/>
      <c r="I34" s="161"/>
      <c r="J34" s="161"/>
      <c r="K34" s="161"/>
      <c r="L34" s="161"/>
      <c r="M34" s="161"/>
      <c r="N34" s="161"/>
      <c r="O34" s="162"/>
    </row>
    <row r="35" spans="3:15" x14ac:dyDescent="0.35">
      <c r="C35" s="160"/>
      <c r="D35" s="161"/>
      <c r="E35" s="161"/>
      <c r="F35" s="161"/>
      <c r="G35" s="161"/>
      <c r="H35" s="161"/>
      <c r="I35" s="161"/>
      <c r="J35" s="161"/>
      <c r="K35" s="161"/>
      <c r="L35" s="161"/>
      <c r="M35" s="161"/>
      <c r="N35" s="161"/>
      <c r="O35" s="162"/>
    </row>
    <row r="36" spans="3:15" ht="6.75" customHeight="1" thickBot="1" x14ac:dyDescent="0.4">
      <c r="C36" s="163"/>
      <c r="D36" s="164"/>
      <c r="E36" s="164"/>
      <c r="F36" s="164"/>
      <c r="G36" s="164"/>
      <c r="H36" s="164"/>
      <c r="I36" s="164"/>
      <c r="J36" s="164"/>
      <c r="K36" s="164"/>
      <c r="L36" s="164"/>
      <c r="M36" s="164"/>
      <c r="N36" s="164"/>
      <c r="O36" s="165"/>
    </row>
    <row r="37" spans="3:15" ht="6.75" customHeight="1" x14ac:dyDescent="0.35">
      <c r="C37" s="82"/>
      <c r="D37" s="82"/>
      <c r="E37" s="82"/>
      <c r="F37" s="82"/>
      <c r="G37" s="82"/>
      <c r="H37" s="82"/>
      <c r="I37" s="82"/>
      <c r="J37" s="82"/>
      <c r="K37" s="82"/>
      <c r="L37" s="82"/>
      <c r="M37" s="82"/>
      <c r="N37" s="82"/>
      <c r="O37" s="82"/>
    </row>
    <row r="38" spans="3:15" ht="15" customHeight="1" x14ac:dyDescent="0.35">
      <c r="C38" s="179" t="s">
        <v>144</v>
      </c>
      <c r="D38" s="180"/>
      <c r="E38" s="180"/>
      <c r="F38" s="180"/>
      <c r="G38" s="180"/>
      <c r="H38" s="180"/>
      <c r="I38" s="180"/>
      <c r="J38" s="180"/>
      <c r="K38" s="180"/>
      <c r="L38" s="180"/>
      <c r="M38" s="180"/>
      <c r="N38" s="180"/>
      <c r="O38" s="180"/>
    </row>
    <row r="39" spans="3:15" ht="15" customHeight="1" x14ac:dyDescent="0.35">
      <c r="C39" s="179"/>
      <c r="D39" s="180"/>
      <c r="E39" s="180"/>
      <c r="F39" s="180"/>
      <c r="G39" s="180"/>
      <c r="H39" s="180"/>
      <c r="I39" s="180"/>
      <c r="J39" s="180"/>
      <c r="K39" s="180"/>
      <c r="L39" s="180"/>
      <c r="M39" s="180"/>
      <c r="N39" s="180"/>
      <c r="O39" s="180"/>
    </row>
    <row r="40" spans="3:15" ht="15" customHeight="1" x14ac:dyDescent="0.35">
      <c r="C40" s="180"/>
      <c r="D40" s="180"/>
      <c r="E40" s="180"/>
      <c r="F40" s="180"/>
      <c r="G40" s="180"/>
      <c r="H40" s="180"/>
      <c r="I40" s="180"/>
      <c r="J40" s="180"/>
      <c r="K40" s="180"/>
      <c r="L40" s="180"/>
      <c r="M40" s="180"/>
      <c r="N40" s="180"/>
      <c r="O40" s="180"/>
    </row>
    <row r="41" spans="3:15" ht="9.75" customHeight="1" thickBot="1" x14ac:dyDescent="0.4">
      <c r="C41" s="83"/>
      <c r="D41" s="83"/>
      <c r="E41" s="83"/>
      <c r="F41" s="83"/>
      <c r="G41" s="83"/>
      <c r="H41" s="83"/>
      <c r="I41" s="83"/>
      <c r="J41" s="83"/>
      <c r="K41" s="83"/>
      <c r="L41" s="83"/>
      <c r="M41" s="83"/>
      <c r="N41" s="83"/>
      <c r="O41" s="83"/>
    </row>
    <row r="42" spans="3:15" x14ac:dyDescent="0.35">
      <c r="C42" s="166" t="s">
        <v>275</v>
      </c>
      <c r="D42" s="147"/>
      <c r="E42" s="147"/>
      <c r="F42" s="147"/>
      <c r="G42" s="147"/>
      <c r="H42" s="147"/>
      <c r="I42" s="147"/>
      <c r="J42" s="147"/>
      <c r="K42" s="147"/>
      <c r="L42" s="147"/>
      <c r="M42" s="147"/>
      <c r="N42" s="147"/>
      <c r="O42" s="148"/>
    </row>
    <row r="43" spans="3:15" x14ac:dyDescent="0.35">
      <c r="C43" s="149"/>
      <c r="D43" s="150"/>
      <c r="E43" s="150"/>
      <c r="F43" s="150"/>
      <c r="G43" s="150"/>
      <c r="H43" s="150"/>
      <c r="I43" s="150"/>
      <c r="J43" s="150"/>
      <c r="K43" s="150"/>
      <c r="L43" s="150"/>
      <c r="M43" s="150"/>
      <c r="N43" s="150"/>
      <c r="O43" s="151"/>
    </row>
    <row r="44" spans="3:15" x14ac:dyDescent="0.35">
      <c r="C44" s="149"/>
      <c r="D44" s="150"/>
      <c r="E44" s="150"/>
      <c r="F44" s="150"/>
      <c r="G44" s="150"/>
      <c r="H44" s="150"/>
      <c r="I44" s="150"/>
      <c r="J44" s="150"/>
      <c r="K44" s="150"/>
      <c r="L44" s="150"/>
      <c r="M44" s="150"/>
      <c r="N44" s="150"/>
      <c r="O44" s="151"/>
    </row>
    <row r="45" spans="3:15" x14ac:dyDescent="0.35">
      <c r="C45" s="149"/>
      <c r="D45" s="150"/>
      <c r="E45" s="150"/>
      <c r="F45" s="150"/>
      <c r="G45" s="150"/>
      <c r="H45" s="150"/>
      <c r="I45" s="150"/>
      <c r="J45" s="150"/>
      <c r="K45" s="150"/>
      <c r="L45" s="150"/>
      <c r="M45" s="150"/>
      <c r="N45" s="150"/>
      <c r="O45" s="151"/>
    </row>
    <row r="46" spans="3:15" x14ac:dyDescent="0.35">
      <c r="C46" s="149"/>
      <c r="D46" s="150"/>
      <c r="E46" s="150"/>
      <c r="F46" s="150"/>
      <c r="G46" s="150"/>
      <c r="H46" s="150"/>
      <c r="I46" s="150"/>
      <c r="J46" s="150"/>
      <c r="K46" s="150"/>
      <c r="L46" s="150"/>
      <c r="M46" s="150"/>
      <c r="N46" s="150"/>
      <c r="O46" s="151"/>
    </row>
    <row r="47" spans="3:15" x14ac:dyDescent="0.35">
      <c r="C47" s="149"/>
      <c r="D47" s="150"/>
      <c r="E47" s="150"/>
      <c r="F47" s="150"/>
      <c r="G47" s="150"/>
      <c r="H47" s="150"/>
      <c r="I47" s="150"/>
      <c r="J47" s="150"/>
      <c r="K47" s="150"/>
      <c r="L47" s="150"/>
      <c r="M47" s="150"/>
      <c r="N47" s="150"/>
      <c r="O47" s="151"/>
    </row>
    <row r="48" spans="3:15" ht="46.5" customHeight="1" x14ac:dyDescent="0.35">
      <c r="C48" s="149"/>
      <c r="D48" s="150"/>
      <c r="E48" s="150"/>
      <c r="F48" s="150"/>
      <c r="G48" s="150"/>
      <c r="H48" s="150"/>
      <c r="I48" s="150"/>
      <c r="J48" s="150"/>
      <c r="K48" s="150"/>
      <c r="L48" s="150"/>
      <c r="M48" s="150"/>
      <c r="N48" s="150"/>
      <c r="O48" s="151"/>
    </row>
    <row r="49" spans="3:17" ht="65.5" customHeight="1" x14ac:dyDescent="0.35">
      <c r="C49" s="149"/>
      <c r="D49" s="150"/>
      <c r="E49" s="150"/>
      <c r="F49" s="150"/>
      <c r="G49" s="150"/>
      <c r="H49" s="150"/>
      <c r="I49" s="150"/>
      <c r="J49" s="150"/>
      <c r="K49" s="150"/>
      <c r="L49" s="150"/>
      <c r="M49" s="150"/>
      <c r="N49" s="150"/>
      <c r="O49" s="151"/>
    </row>
    <row r="50" spans="3:17" ht="201.75" customHeight="1" thickBot="1" x14ac:dyDescent="0.4">
      <c r="C50" s="152"/>
      <c r="D50" s="153"/>
      <c r="E50" s="153"/>
      <c r="F50" s="153"/>
      <c r="G50" s="153"/>
      <c r="H50" s="153"/>
      <c r="I50" s="153"/>
      <c r="J50" s="153"/>
      <c r="K50" s="153"/>
      <c r="L50" s="153"/>
      <c r="M50" s="153"/>
      <c r="N50" s="153"/>
      <c r="O50" s="154"/>
    </row>
    <row r="51" spans="3:17" ht="15" thickBot="1" x14ac:dyDescent="0.4"/>
    <row r="52" spans="3:17" x14ac:dyDescent="0.35">
      <c r="C52" s="166" t="s">
        <v>71</v>
      </c>
      <c r="D52" s="147"/>
      <c r="E52" s="147"/>
      <c r="F52" s="147"/>
      <c r="G52" s="147"/>
      <c r="H52" s="147"/>
      <c r="I52" s="147"/>
      <c r="J52" s="147"/>
      <c r="K52" s="147"/>
      <c r="L52" s="147"/>
      <c r="M52" s="147"/>
      <c r="N52" s="147"/>
      <c r="O52" s="148"/>
      <c r="Q52" s="84" t="s">
        <v>73</v>
      </c>
    </row>
    <row r="53" spans="3:17" x14ac:dyDescent="0.35">
      <c r="C53" s="149"/>
      <c r="D53" s="150"/>
      <c r="E53" s="150"/>
      <c r="F53" s="150"/>
      <c r="G53" s="150"/>
      <c r="H53" s="150"/>
      <c r="I53" s="150"/>
      <c r="J53" s="150"/>
      <c r="K53" s="150"/>
      <c r="L53" s="150"/>
      <c r="M53" s="150"/>
      <c r="N53" s="150"/>
      <c r="O53" s="151"/>
    </row>
    <row r="54" spans="3:17" x14ac:dyDescent="0.35">
      <c r="C54" s="149"/>
      <c r="D54" s="150"/>
      <c r="E54" s="150"/>
      <c r="F54" s="150"/>
      <c r="G54" s="150"/>
      <c r="H54" s="150"/>
      <c r="I54" s="150"/>
      <c r="J54" s="150"/>
      <c r="K54" s="150"/>
      <c r="L54" s="150"/>
      <c r="M54" s="150"/>
      <c r="N54" s="150"/>
      <c r="O54" s="151"/>
    </row>
    <row r="55" spans="3:17" x14ac:dyDescent="0.35">
      <c r="C55" s="149"/>
      <c r="D55" s="150"/>
      <c r="E55" s="150"/>
      <c r="F55" s="150"/>
      <c r="G55" s="150"/>
      <c r="H55" s="150"/>
      <c r="I55" s="150"/>
      <c r="J55" s="150"/>
      <c r="K55" s="150"/>
      <c r="L55" s="150"/>
      <c r="M55" s="150"/>
      <c r="N55" s="150"/>
      <c r="O55" s="151"/>
    </row>
    <row r="56" spans="3:17" x14ac:dyDescent="0.35">
      <c r="C56" s="149"/>
      <c r="D56" s="150"/>
      <c r="E56" s="150"/>
      <c r="F56" s="150"/>
      <c r="G56" s="150"/>
      <c r="H56" s="150"/>
      <c r="I56" s="150"/>
      <c r="J56" s="150"/>
      <c r="K56" s="150"/>
      <c r="L56" s="150"/>
      <c r="M56" s="150"/>
      <c r="N56" s="150"/>
      <c r="O56" s="151"/>
    </row>
    <row r="57" spans="3:17" ht="34.5" customHeight="1" thickBot="1" x14ac:dyDescent="0.4">
      <c r="C57" s="152"/>
      <c r="D57" s="153"/>
      <c r="E57" s="153"/>
      <c r="F57" s="153"/>
      <c r="G57" s="153"/>
      <c r="H57" s="153"/>
      <c r="I57" s="153"/>
      <c r="J57" s="153"/>
      <c r="K57" s="153"/>
      <c r="L57" s="153"/>
      <c r="M57" s="153"/>
      <c r="N57" s="153"/>
      <c r="O57" s="154"/>
    </row>
    <row r="58" spans="3:17" ht="15" thickBot="1" x14ac:dyDescent="0.4"/>
    <row r="59" spans="3:17" x14ac:dyDescent="0.35">
      <c r="C59" s="166" t="s">
        <v>249</v>
      </c>
      <c r="D59" s="147"/>
      <c r="E59" s="147"/>
      <c r="F59" s="147"/>
      <c r="G59" s="147"/>
      <c r="H59" s="147"/>
      <c r="I59" s="147"/>
      <c r="J59" s="147"/>
      <c r="K59" s="147"/>
      <c r="L59" s="147"/>
      <c r="M59" s="147"/>
      <c r="N59" s="147"/>
      <c r="O59" s="148"/>
      <c r="Q59" s="84" t="s">
        <v>73</v>
      </c>
    </row>
    <row r="60" spans="3:17" x14ac:dyDescent="0.35">
      <c r="C60" s="149"/>
      <c r="D60" s="150"/>
      <c r="E60" s="150"/>
      <c r="F60" s="150"/>
      <c r="G60" s="150"/>
      <c r="H60" s="150"/>
      <c r="I60" s="150"/>
      <c r="J60" s="150"/>
      <c r="K60" s="150"/>
      <c r="L60" s="150"/>
      <c r="M60" s="150"/>
      <c r="N60" s="150"/>
      <c r="O60" s="151"/>
    </row>
    <row r="61" spans="3:17" x14ac:dyDescent="0.35">
      <c r="C61" s="149"/>
      <c r="D61" s="150"/>
      <c r="E61" s="150"/>
      <c r="F61" s="150"/>
      <c r="G61" s="150"/>
      <c r="H61" s="150"/>
      <c r="I61" s="150"/>
      <c r="J61" s="150"/>
      <c r="K61" s="150"/>
      <c r="L61" s="150"/>
      <c r="M61" s="150"/>
      <c r="N61" s="150"/>
      <c r="O61" s="151"/>
    </row>
    <row r="62" spans="3:17" x14ac:dyDescent="0.35">
      <c r="C62" s="149"/>
      <c r="D62" s="150"/>
      <c r="E62" s="150"/>
      <c r="F62" s="150"/>
      <c r="G62" s="150"/>
      <c r="H62" s="150"/>
      <c r="I62" s="150"/>
      <c r="J62" s="150"/>
      <c r="K62" s="150"/>
      <c r="L62" s="150"/>
      <c r="M62" s="150"/>
      <c r="N62" s="150"/>
      <c r="O62" s="151"/>
    </row>
    <row r="63" spans="3:17" x14ac:dyDescent="0.35">
      <c r="C63" s="149"/>
      <c r="D63" s="150"/>
      <c r="E63" s="150"/>
      <c r="F63" s="150"/>
      <c r="G63" s="150"/>
      <c r="H63" s="150"/>
      <c r="I63" s="150"/>
      <c r="J63" s="150"/>
      <c r="K63" s="150"/>
      <c r="L63" s="150"/>
      <c r="M63" s="150"/>
      <c r="N63" s="150"/>
      <c r="O63" s="151"/>
    </row>
    <row r="64" spans="3:17" x14ac:dyDescent="0.35">
      <c r="C64" s="149"/>
      <c r="D64" s="150"/>
      <c r="E64" s="150"/>
      <c r="F64" s="150"/>
      <c r="G64" s="150"/>
      <c r="H64" s="150"/>
      <c r="I64" s="150"/>
      <c r="J64" s="150"/>
      <c r="K64" s="150"/>
      <c r="L64" s="150"/>
      <c r="M64" s="150"/>
      <c r="N64" s="150"/>
      <c r="O64" s="151"/>
    </row>
    <row r="65" spans="3:17" x14ac:dyDescent="0.35">
      <c r="C65" s="149"/>
      <c r="D65" s="150"/>
      <c r="E65" s="150"/>
      <c r="F65" s="150"/>
      <c r="G65" s="150"/>
      <c r="H65" s="150"/>
      <c r="I65" s="150"/>
      <c r="J65" s="150"/>
      <c r="K65" s="150"/>
      <c r="L65" s="150"/>
      <c r="M65" s="150"/>
      <c r="N65" s="150"/>
      <c r="O65" s="151"/>
    </row>
    <row r="66" spans="3:17" x14ac:dyDescent="0.35">
      <c r="C66" s="149"/>
      <c r="D66" s="150"/>
      <c r="E66" s="150"/>
      <c r="F66" s="150"/>
      <c r="G66" s="150"/>
      <c r="H66" s="150"/>
      <c r="I66" s="150"/>
      <c r="J66" s="150"/>
      <c r="K66" s="150"/>
      <c r="L66" s="150"/>
      <c r="M66" s="150"/>
      <c r="N66" s="150"/>
      <c r="O66" s="151"/>
    </row>
    <row r="67" spans="3:17" x14ac:dyDescent="0.35">
      <c r="C67" s="149"/>
      <c r="D67" s="150"/>
      <c r="E67" s="150"/>
      <c r="F67" s="150"/>
      <c r="G67" s="150"/>
      <c r="H67" s="150"/>
      <c r="I67" s="150"/>
      <c r="J67" s="150"/>
      <c r="K67" s="150"/>
      <c r="L67" s="150"/>
      <c r="M67" s="150"/>
      <c r="N67" s="150"/>
      <c r="O67" s="151"/>
    </row>
    <row r="68" spans="3:17" ht="21.75" customHeight="1" thickBot="1" x14ac:dyDescent="0.4">
      <c r="C68" s="152"/>
      <c r="D68" s="153"/>
      <c r="E68" s="153"/>
      <c r="F68" s="153"/>
      <c r="G68" s="153"/>
      <c r="H68" s="153"/>
      <c r="I68" s="153"/>
      <c r="J68" s="153"/>
      <c r="K68" s="153"/>
      <c r="L68" s="153"/>
      <c r="M68" s="153"/>
      <c r="N68" s="153"/>
      <c r="O68" s="154"/>
    </row>
    <row r="69" spans="3:17" ht="15" thickBot="1" x14ac:dyDescent="0.4"/>
    <row r="70" spans="3:17" x14ac:dyDescent="0.35">
      <c r="C70" s="146" t="s">
        <v>250</v>
      </c>
      <c r="D70" s="147"/>
      <c r="E70" s="147"/>
      <c r="F70" s="147"/>
      <c r="G70" s="147"/>
      <c r="H70" s="147"/>
      <c r="I70" s="147"/>
      <c r="J70" s="147"/>
      <c r="K70" s="147"/>
      <c r="L70" s="147"/>
      <c r="M70" s="147"/>
      <c r="N70" s="147"/>
      <c r="O70" s="148"/>
      <c r="Q70" s="84" t="s">
        <v>73</v>
      </c>
    </row>
    <row r="71" spans="3:17" x14ac:dyDescent="0.35">
      <c r="C71" s="149"/>
      <c r="D71" s="150"/>
      <c r="E71" s="150"/>
      <c r="F71" s="150"/>
      <c r="G71" s="150"/>
      <c r="H71" s="150"/>
      <c r="I71" s="150"/>
      <c r="J71" s="150"/>
      <c r="K71" s="150"/>
      <c r="L71" s="150"/>
      <c r="M71" s="150"/>
      <c r="N71" s="150"/>
      <c r="O71" s="151"/>
    </row>
    <row r="72" spans="3:17" x14ac:dyDescent="0.35">
      <c r="C72" s="149"/>
      <c r="D72" s="150"/>
      <c r="E72" s="150"/>
      <c r="F72" s="150"/>
      <c r="G72" s="150"/>
      <c r="H72" s="150"/>
      <c r="I72" s="150"/>
      <c r="J72" s="150"/>
      <c r="K72" s="150"/>
      <c r="L72" s="150"/>
      <c r="M72" s="150"/>
      <c r="N72" s="150"/>
      <c r="O72" s="151"/>
    </row>
    <row r="73" spans="3:17" x14ac:dyDescent="0.35">
      <c r="C73" s="149"/>
      <c r="D73" s="150"/>
      <c r="E73" s="150"/>
      <c r="F73" s="150"/>
      <c r="G73" s="150"/>
      <c r="H73" s="150"/>
      <c r="I73" s="150"/>
      <c r="J73" s="150"/>
      <c r="K73" s="150"/>
      <c r="L73" s="150"/>
      <c r="M73" s="150"/>
      <c r="N73" s="150"/>
      <c r="O73" s="151"/>
    </row>
    <row r="74" spans="3:17" x14ac:dyDescent="0.35">
      <c r="C74" s="149"/>
      <c r="D74" s="150"/>
      <c r="E74" s="150"/>
      <c r="F74" s="150"/>
      <c r="G74" s="150"/>
      <c r="H74" s="150"/>
      <c r="I74" s="150"/>
      <c r="J74" s="150"/>
      <c r="K74" s="150"/>
      <c r="L74" s="150"/>
      <c r="M74" s="150"/>
      <c r="N74" s="150"/>
      <c r="O74" s="151"/>
    </row>
    <row r="75" spans="3:17" ht="97.5" customHeight="1" thickBot="1" x14ac:dyDescent="0.4">
      <c r="C75" s="152"/>
      <c r="D75" s="153"/>
      <c r="E75" s="153"/>
      <c r="F75" s="153"/>
      <c r="G75" s="153"/>
      <c r="H75" s="153"/>
      <c r="I75" s="153"/>
      <c r="J75" s="153"/>
      <c r="K75" s="153"/>
      <c r="L75" s="153"/>
      <c r="M75" s="153"/>
      <c r="N75" s="153"/>
      <c r="O75" s="154"/>
    </row>
    <row r="76" spans="3:17" ht="15" thickBot="1" x14ac:dyDescent="0.4"/>
    <row r="77" spans="3:17" x14ac:dyDescent="0.35">
      <c r="C77" s="146" t="s">
        <v>156</v>
      </c>
      <c r="D77" s="147"/>
      <c r="E77" s="147"/>
      <c r="F77" s="147"/>
      <c r="G77" s="147"/>
      <c r="H77" s="147"/>
      <c r="I77" s="147"/>
      <c r="J77" s="147"/>
      <c r="K77" s="147"/>
      <c r="L77" s="147"/>
      <c r="M77" s="147"/>
      <c r="N77" s="147"/>
      <c r="O77" s="148"/>
      <c r="Q77" s="84" t="s">
        <v>73</v>
      </c>
    </row>
    <row r="78" spans="3:17" x14ac:dyDescent="0.35">
      <c r="C78" s="149"/>
      <c r="D78" s="150"/>
      <c r="E78" s="150"/>
      <c r="F78" s="150"/>
      <c r="G78" s="150"/>
      <c r="H78" s="150"/>
      <c r="I78" s="150"/>
      <c r="J78" s="150"/>
      <c r="K78" s="150"/>
      <c r="L78" s="150"/>
      <c r="M78" s="150"/>
      <c r="N78" s="150"/>
      <c r="O78" s="151"/>
    </row>
    <row r="79" spans="3:17" x14ac:dyDescent="0.35">
      <c r="C79" s="149"/>
      <c r="D79" s="150"/>
      <c r="E79" s="150"/>
      <c r="F79" s="150"/>
      <c r="G79" s="150"/>
      <c r="H79" s="150"/>
      <c r="I79" s="150"/>
      <c r="J79" s="150"/>
      <c r="K79" s="150"/>
      <c r="L79" s="150"/>
      <c r="M79" s="150"/>
      <c r="N79" s="150"/>
      <c r="O79" s="151"/>
    </row>
    <row r="80" spans="3:17" x14ac:dyDescent="0.35">
      <c r="C80" s="149"/>
      <c r="D80" s="150"/>
      <c r="E80" s="150"/>
      <c r="F80" s="150"/>
      <c r="G80" s="150"/>
      <c r="H80" s="150"/>
      <c r="I80" s="150"/>
      <c r="J80" s="150"/>
      <c r="K80" s="150"/>
      <c r="L80" s="150"/>
      <c r="M80" s="150"/>
      <c r="N80" s="150"/>
      <c r="O80" s="151"/>
    </row>
    <row r="81" spans="3:17" x14ac:dyDescent="0.35">
      <c r="C81" s="149"/>
      <c r="D81" s="150"/>
      <c r="E81" s="150"/>
      <c r="F81" s="150"/>
      <c r="G81" s="150"/>
      <c r="H81" s="150"/>
      <c r="I81" s="150"/>
      <c r="J81" s="150"/>
      <c r="K81" s="150"/>
      <c r="L81" s="150"/>
      <c r="M81" s="150"/>
      <c r="N81" s="150"/>
      <c r="O81" s="151"/>
    </row>
    <row r="82" spans="3:17" x14ac:dyDescent="0.35">
      <c r="C82" s="149"/>
      <c r="D82" s="150"/>
      <c r="E82" s="150"/>
      <c r="F82" s="150"/>
      <c r="G82" s="150"/>
      <c r="H82" s="150"/>
      <c r="I82" s="150"/>
      <c r="J82" s="150"/>
      <c r="K82" s="150"/>
      <c r="L82" s="150"/>
      <c r="M82" s="150"/>
      <c r="N82" s="150"/>
      <c r="O82" s="151"/>
    </row>
    <row r="83" spans="3:17" x14ac:dyDescent="0.35">
      <c r="C83" s="149"/>
      <c r="D83" s="150"/>
      <c r="E83" s="150"/>
      <c r="F83" s="150"/>
      <c r="G83" s="150"/>
      <c r="H83" s="150"/>
      <c r="I83" s="150"/>
      <c r="J83" s="150"/>
      <c r="K83" s="150"/>
      <c r="L83" s="150"/>
      <c r="M83" s="150"/>
      <c r="N83" s="150"/>
      <c r="O83" s="151"/>
    </row>
    <row r="84" spans="3:17" x14ac:dyDescent="0.35">
      <c r="C84" s="149"/>
      <c r="D84" s="150"/>
      <c r="E84" s="150"/>
      <c r="F84" s="150"/>
      <c r="G84" s="150"/>
      <c r="H84" s="150"/>
      <c r="I84" s="150"/>
      <c r="J84" s="150"/>
      <c r="K84" s="150"/>
      <c r="L84" s="150"/>
      <c r="M84" s="150"/>
      <c r="N84" s="150"/>
      <c r="O84" s="151"/>
    </row>
    <row r="85" spans="3:17" ht="36" customHeight="1" thickBot="1" x14ac:dyDescent="0.4">
      <c r="C85" s="152"/>
      <c r="D85" s="153"/>
      <c r="E85" s="153"/>
      <c r="F85" s="153"/>
      <c r="G85" s="153"/>
      <c r="H85" s="153"/>
      <c r="I85" s="153"/>
      <c r="J85" s="153"/>
      <c r="K85" s="153"/>
      <c r="L85" s="153"/>
      <c r="M85" s="153"/>
      <c r="N85" s="153"/>
      <c r="O85" s="154"/>
    </row>
    <row r="86" spans="3:17" ht="21.5" thickBot="1" x14ac:dyDescent="0.4">
      <c r="C86" s="85"/>
      <c r="D86" s="85"/>
      <c r="E86" s="85"/>
      <c r="F86" s="85"/>
      <c r="G86" s="85"/>
      <c r="H86" s="85"/>
      <c r="I86" s="85"/>
      <c r="J86" s="85"/>
      <c r="K86" s="85"/>
      <c r="L86" s="85"/>
      <c r="M86" s="85"/>
      <c r="N86" s="85"/>
      <c r="O86" s="85"/>
    </row>
    <row r="87" spans="3:17" x14ac:dyDescent="0.35">
      <c r="C87" s="181" t="s">
        <v>277</v>
      </c>
      <c r="D87" s="182"/>
      <c r="E87" s="182"/>
      <c r="F87" s="182"/>
      <c r="G87" s="182"/>
      <c r="H87" s="182"/>
      <c r="I87" s="182"/>
      <c r="J87" s="182"/>
      <c r="K87" s="182"/>
      <c r="L87" s="182"/>
      <c r="M87" s="182"/>
      <c r="N87" s="182"/>
      <c r="O87" s="183"/>
      <c r="Q87" s="84" t="s">
        <v>73</v>
      </c>
    </row>
    <row r="88" spans="3:17" x14ac:dyDescent="0.35">
      <c r="C88" s="184"/>
      <c r="D88" s="161"/>
      <c r="E88" s="161"/>
      <c r="F88" s="161"/>
      <c r="G88" s="161"/>
      <c r="H88" s="161"/>
      <c r="I88" s="161"/>
      <c r="J88" s="161"/>
      <c r="K88" s="161"/>
      <c r="L88" s="161"/>
      <c r="M88" s="161"/>
      <c r="N88" s="161"/>
      <c r="O88" s="185"/>
    </row>
    <row r="89" spans="3:17" x14ac:dyDescent="0.35">
      <c r="C89" s="184"/>
      <c r="D89" s="161"/>
      <c r="E89" s="161"/>
      <c r="F89" s="161"/>
      <c r="G89" s="161"/>
      <c r="H89" s="161"/>
      <c r="I89" s="161"/>
      <c r="J89" s="161"/>
      <c r="K89" s="161"/>
      <c r="L89" s="161"/>
      <c r="M89" s="161"/>
      <c r="N89" s="161"/>
      <c r="O89" s="185"/>
    </row>
    <row r="90" spans="3:17" x14ac:dyDescent="0.35">
      <c r="C90" s="184"/>
      <c r="D90" s="161"/>
      <c r="E90" s="161"/>
      <c r="F90" s="161"/>
      <c r="G90" s="161"/>
      <c r="H90" s="161"/>
      <c r="I90" s="161"/>
      <c r="J90" s="161"/>
      <c r="K90" s="161"/>
      <c r="L90" s="161"/>
      <c r="M90" s="161"/>
      <c r="N90" s="161"/>
      <c r="O90" s="185"/>
    </row>
    <row r="91" spans="3:17" x14ac:dyDescent="0.35">
      <c r="C91" s="184"/>
      <c r="D91" s="161"/>
      <c r="E91" s="161"/>
      <c r="F91" s="161"/>
      <c r="G91" s="161"/>
      <c r="H91" s="161"/>
      <c r="I91" s="161"/>
      <c r="J91" s="161"/>
      <c r="K91" s="161"/>
      <c r="L91" s="161"/>
      <c r="M91" s="161"/>
      <c r="N91" s="161"/>
      <c r="O91" s="185"/>
    </row>
    <row r="92" spans="3:17" x14ac:dyDescent="0.35">
      <c r="C92" s="184"/>
      <c r="D92" s="161"/>
      <c r="E92" s="161"/>
      <c r="F92" s="161"/>
      <c r="G92" s="161"/>
      <c r="H92" s="161"/>
      <c r="I92" s="161"/>
      <c r="J92" s="161"/>
      <c r="K92" s="161"/>
      <c r="L92" s="161"/>
      <c r="M92" s="161"/>
      <c r="N92" s="161"/>
      <c r="O92" s="185"/>
    </row>
    <row r="93" spans="3:17" x14ac:dyDescent="0.35">
      <c r="C93" s="184"/>
      <c r="D93" s="161"/>
      <c r="E93" s="161"/>
      <c r="F93" s="161"/>
      <c r="G93" s="161"/>
      <c r="H93" s="161"/>
      <c r="I93" s="161"/>
      <c r="J93" s="161"/>
      <c r="K93" s="161"/>
      <c r="L93" s="161"/>
      <c r="M93" s="161"/>
      <c r="N93" s="161"/>
      <c r="O93" s="185"/>
    </row>
    <row r="94" spans="3:17" x14ac:dyDescent="0.35">
      <c r="C94" s="184"/>
      <c r="D94" s="161"/>
      <c r="E94" s="161"/>
      <c r="F94" s="161"/>
      <c r="G94" s="161"/>
      <c r="H94" s="161"/>
      <c r="I94" s="161"/>
      <c r="J94" s="161"/>
      <c r="K94" s="161"/>
      <c r="L94" s="161"/>
      <c r="M94" s="161"/>
      <c r="N94" s="161"/>
      <c r="O94" s="185"/>
    </row>
    <row r="95" spans="3:17" x14ac:dyDescent="0.35">
      <c r="C95" s="184"/>
      <c r="D95" s="161"/>
      <c r="E95" s="161"/>
      <c r="F95" s="161"/>
      <c r="G95" s="161"/>
      <c r="H95" s="161"/>
      <c r="I95" s="161"/>
      <c r="J95" s="161"/>
      <c r="K95" s="161"/>
      <c r="L95" s="161"/>
      <c r="M95" s="161"/>
      <c r="N95" s="161"/>
      <c r="O95" s="185"/>
    </row>
    <row r="96" spans="3:17" x14ac:dyDescent="0.35">
      <c r="C96" s="184"/>
      <c r="D96" s="161"/>
      <c r="E96" s="161"/>
      <c r="F96" s="161"/>
      <c r="G96" s="161"/>
      <c r="H96" s="161"/>
      <c r="I96" s="161"/>
      <c r="J96" s="161"/>
      <c r="K96" s="161"/>
      <c r="L96" s="161"/>
      <c r="M96" s="161"/>
      <c r="N96" s="161"/>
      <c r="O96" s="185"/>
    </row>
    <row r="97" spans="3:17" x14ac:dyDescent="0.35">
      <c r="C97" s="184"/>
      <c r="D97" s="161"/>
      <c r="E97" s="161"/>
      <c r="F97" s="161"/>
      <c r="G97" s="161"/>
      <c r="H97" s="161"/>
      <c r="I97" s="161"/>
      <c r="J97" s="161"/>
      <c r="K97" s="161"/>
      <c r="L97" s="161"/>
      <c r="M97" s="161"/>
      <c r="N97" s="161"/>
      <c r="O97" s="185"/>
    </row>
    <row r="98" spans="3:17" x14ac:dyDescent="0.35">
      <c r="C98" s="184"/>
      <c r="D98" s="161"/>
      <c r="E98" s="161"/>
      <c r="F98" s="161"/>
      <c r="G98" s="161"/>
      <c r="H98" s="161"/>
      <c r="I98" s="161"/>
      <c r="J98" s="161"/>
      <c r="K98" s="161"/>
      <c r="L98" s="161"/>
      <c r="M98" s="161"/>
      <c r="N98" s="161"/>
      <c r="O98" s="185"/>
    </row>
    <row r="99" spans="3:17" x14ac:dyDescent="0.35">
      <c r="C99" s="184"/>
      <c r="D99" s="161"/>
      <c r="E99" s="161"/>
      <c r="F99" s="161"/>
      <c r="G99" s="161"/>
      <c r="H99" s="161"/>
      <c r="I99" s="161"/>
      <c r="J99" s="161"/>
      <c r="K99" s="161"/>
      <c r="L99" s="161"/>
      <c r="M99" s="161"/>
      <c r="N99" s="161"/>
      <c r="O99" s="185"/>
    </row>
    <row r="100" spans="3:17" x14ac:dyDescent="0.35">
      <c r="C100" s="184"/>
      <c r="D100" s="161"/>
      <c r="E100" s="161"/>
      <c r="F100" s="161"/>
      <c r="G100" s="161"/>
      <c r="H100" s="161"/>
      <c r="I100" s="161"/>
      <c r="J100" s="161"/>
      <c r="K100" s="161"/>
      <c r="L100" s="161"/>
      <c r="M100" s="161"/>
      <c r="N100" s="161"/>
      <c r="O100" s="185"/>
    </row>
    <row r="101" spans="3:17" x14ac:dyDescent="0.35">
      <c r="C101" s="184"/>
      <c r="D101" s="161"/>
      <c r="E101" s="161"/>
      <c r="F101" s="161"/>
      <c r="G101" s="161"/>
      <c r="H101" s="161"/>
      <c r="I101" s="161"/>
      <c r="J101" s="161"/>
      <c r="K101" s="161"/>
      <c r="L101" s="161"/>
      <c r="M101" s="161"/>
      <c r="N101" s="161"/>
      <c r="O101" s="185"/>
    </row>
    <row r="102" spans="3:17" x14ac:dyDescent="0.35">
      <c r="C102" s="184"/>
      <c r="D102" s="161"/>
      <c r="E102" s="161"/>
      <c r="F102" s="161"/>
      <c r="G102" s="161"/>
      <c r="H102" s="161"/>
      <c r="I102" s="161"/>
      <c r="J102" s="161"/>
      <c r="K102" s="161"/>
      <c r="L102" s="161"/>
      <c r="M102" s="161"/>
      <c r="N102" s="161"/>
      <c r="O102" s="185"/>
    </row>
    <row r="103" spans="3:17" x14ac:dyDescent="0.35">
      <c r="C103" s="184"/>
      <c r="D103" s="161"/>
      <c r="E103" s="161"/>
      <c r="F103" s="161"/>
      <c r="G103" s="161"/>
      <c r="H103" s="161"/>
      <c r="I103" s="161"/>
      <c r="J103" s="161"/>
      <c r="K103" s="161"/>
      <c r="L103" s="161"/>
      <c r="M103" s="161"/>
      <c r="N103" s="161"/>
      <c r="O103" s="185"/>
    </row>
    <row r="104" spans="3:17" x14ac:dyDescent="0.35">
      <c r="C104" s="184"/>
      <c r="D104" s="161"/>
      <c r="E104" s="161"/>
      <c r="F104" s="161"/>
      <c r="G104" s="161"/>
      <c r="H104" s="161"/>
      <c r="I104" s="161"/>
      <c r="J104" s="161"/>
      <c r="K104" s="161"/>
      <c r="L104" s="161"/>
      <c r="M104" s="161"/>
      <c r="N104" s="161"/>
      <c r="O104" s="185"/>
    </row>
    <row r="105" spans="3:17" x14ac:dyDescent="0.35">
      <c r="C105" s="184"/>
      <c r="D105" s="161"/>
      <c r="E105" s="161"/>
      <c r="F105" s="161"/>
      <c r="G105" s="161"/>
      <c r="H105" s="161"/>
      <c r="I105" s="161"/>
      <c r="J105" s="161"/>
      <c r="K105" s="161"/>
      <c r="L105" s="161"/>
      <c r="M105" s="161"/>
      <c r="N105" s="161"/>
      <c r="O105" s="185"/>
    </row>
    <row r="106" spans="3:17" x14ac:dyDescent="0.35">
      <c r="C106" s="184"/>
      <c r="D106" s="161"/>
      <c r="E106" s="161"/>
      <c r="F106" s="161"/>
      <c r="G106" s="161"/>
      <c r="H106" s="161"/>
      <c r="I106" s="161"/>
      <c r="J106" s="161"/>
      <c r="K106" s="161"/>
      <c r="L106" s="161"/>
      <c r="M106" s="161"/>
      <c r="N106" s="161"/>
      <c r="O106" s="185"/>
    </row>
    <row r="107" spans="3:17" x14ac:dyDescent="0.35">
      <c r="C107" s="184"/>
      <c r="D107" s="161"/>
      <c r="E107" s="161"/>
      <c r="F107" s="161"/>
      <c r="G107" s="161"/>
      <c r="H107" s="161"/>
      <c r="I107" s="161"/>
      <c r="J107" s="161"/>
      <c r="K107" s="161"/>
      <c r="L107" s="161"/>
      <c r="M107" s="161"/>
      <c r="N107" s="161"/>
      <c r="O107" s="185"/>
    </row>
    <row r="108" spans="3:17" ht="89.15" customHeight="1" x14ac:dyDescent="0.35">
      <c r="C108" s="184"/>
      <c r="D108" s="161"/>
      <c r="E108" s="161"/>
      <c r="F108" s="161"/>
      <c r="G108" s="161"/>
      <c r="H108" s="161"/>
      <c r="I108" s="161"/>
      <c r="J108" s="161"/>
      <c r="K108" s="161"/>
      <c r="L108" s="161"/>
      <c r="M108" s="161"/>
      <c r="N108" s="161"/>
      <c r="O108" s="185"/>
    </row>
    <row r="109" spans="3:17" ht="141.75" customHeight="1" thickBot="1" x14ac:dyDescent="0.4">
      <c r="C109" s="186"/>
      <c r="D109" s="187"/>
      <c r="E109" s="187"/>
      <c r="F109" s="187"/>
      <c r="G109" s="187"/>
      <c r="H109" s="187"/>
      <c r="I109" s="187"/>
      <c r="J109" s="187"/>
      <c r="K109" s="187"/>
      <c r="L109" s="187"/>
      <c r="M109" s="187"/>
      <c r="N109" s="187"/>
      <c r="O109" s="188"/>
    </row>
    <row r="110" spans="3:17" ht="21.5" thickBot="1" x14ac:dyDescent="0.4">
      <c r="C110" s="85"/>
      <c r="D110" s="85"/>
      <c r="E110" s="85"/>
      <c r="F110" s="85"/>
      <c r="G110" s="85"/>
      <c r="H110" s="85"/>
      <c r="I110" s="85"/>
      <c r="J110" s="85"/>
      <c r="K110" s="85"/>
      <c r="L110" s="85"/>
      <c r="M110" s="85"/>
      <c r="N110" s="85"/>
      <c r="O110" s="85"/>
    </row>
    <row r="111" spans="3:17" x14ac:dyDescent="0.35">
      <c r="C111" s="166" t="s">
        <v>276</v>
      </c>
      <c r="D111" s="147"/>
      <c r="E111" s="147"/>
      <c r="F111" s="147"/>
      <c r="G111" s="147"/>
      <c r="H111" s="147"/>
      <c r="I111" s="147"/>
      <c r="J111" s="147"/>
      <c r="K111" s="147"/>
      <c r="L111" s="147"/>
      <c r="M111" s="147"/>
      <c r="N111" s="147"/>
      <c r="O111" s="148"/>
    </row>
    <row r="112" spans="3:17" x14ac:dyDescent="0.35">
      <c r="C112" s="149"/>
      <c r="D112" s="150"/>
      <c r="E112" s="150"/>
      <c r="F112" s="150"/>
      <c r="G112" s="150"/>
      <c r="H112" s="150"/>
      <c r="I112" s="150"/>
      <c r="J112" s="150"/>
      <c r="K112" s="150"/>
      <c r="L112" s="150"/>
      <c r="M112" s="150"/>
      <c r="N112" s="150"/>
      <c r="O112" s="151"/>
      <c r="Q112" s="84" t="s">
        <v>73</v>
      </c>
    </row>
    <row r="113" spans="3:17" x14ac:dyDescent="0.35">
      <c r="C113" s="149"/>
      <c r="D113" s="150"/>
      <c r="E113" s="150"/>
      <c r="F113" s="150"/>
      <c r="G113" s="150"/>
      <c r="H113" s="150"/>
      <c r="I113" s="150"/>
      <c r="J113" s="150"/>
      <c r="K113" s="150"/>
      <c r="L113" s="150"/>
      <c r="M113" s="150"/>
      <c r="N113" s="150"/>
      <c r="O113" s="151"/>
    </row>
    <row r="114" spans="3:17" x14ac:dyDescent="0.35">
      <c r="C114" s="149"/>
      <c r="D114" s="150"/>
      <c r="E114" s="150"/>
      <c r="F114" s="150"/>
      <c r="G114" s="150"/>
      <c r="H114" s="150"/>
      <c r="I114" s="150"/>
      <c r="J114" s="150"/>
      <c r="K114" s="150"/>
      <c r="L114" s="150"/>
      <c r="M114" s="150"/>
      <c r="N114" s="150"/>
      <c r="O114" s="151"/>
    </row>
    <row r="115" spans="3:17" x14ac:dyDescent="0.35">
      <c r="C115" s="149"/>
      <c r="D115" s="150"/>
      <c r="E115" s="150"/>
      <c r="F115" s="150"/>
      <c r="G115" s="150"/>
      <c r="H115" s="150"/>
      <c r="I115" s="150"/>
      <c r="J115" s="150"/>
      <c r="K115" s="150"/>
      <c r="L115" s="150"/>
      <c r="M115" s="150"/>
      <c r="N115" s="150"/>
      <c r="O115" s="151"/>
    </row>
    <row r="116" spans="3:17" x14ac:dyDescent="0.35">
      <c r="C116" s="149"/>
      <c r="D116" s="150"/>
      <c r="E116" s="150"/>
      <c r="F116" s="150"/>
      <c r="G116" s="150"/>
      <c r="H116" s="150"/>
      <c r="I116" s="150"/>
      <c r="J116" s="150"/>
      <c r="K116" s="150"/>
      <c r="L116" s="150"/>
      <c r="M116" s="150"/>
      <c r="N116" s="150"/>
      <c r="O116" s="151"/>
    </row>
    <row r="117" spans="3:17" x14ac:dyDescent="0.35">
      <c r="C117" s="149"/>
      <c r="D117" s="150"/>
      <c r="E117" s="150"/>
      <c r="F117" s="150"/>
      <c r="G117" s="150"/>
      <c r="H117" s="150"/>
      <c r="I117" s="150"/>
      <c r="J117" s="150"/>
      <c r="K117" s="150"/>
      <c r="L117" s="150"/>
      <c r="M117" s="150"/>
      <c r="N117" s="150"/>
      <c r="O117" s="151"/>
    </row>
    <row r="118" spans="3:17" x14ac:dyDescent="0.35">
      <c r="C118" s="149"/>
      <c r="D118" s="150"/>
      <c r="E118" s="150"/>
      <c r="F118" s="150"/>
      <c r="G118" s="150"/>
      <c r="H118" s="150"/>
      <c r="I118" s="150"/>
      <c r="J118" s="150"/>
      <c r="K118" s="150"/>
      <c r="L118" s="150"/>
      <c r="M118" s="150"/>
      <c r="N118" s="150"/>
      <c r="O118" s="151"/>
    </row>
    <row r="119" spans="3:17" ht="54.75" customHeight="1" thickBot="1" x14ac:dyDescent="0.4">
      <c r="C119" s="152"/>
      <c r="D119" s="153"/>
      <c r="E119" s="153"/>
      <c r="F119" s="153"/>
      <c r="G119" s="153"/>
      <c r="H119" s="153"/>
      <c r="I119" s="153"/>
      <c r="J119" s="153"/>
      <c r="K119" s="153"/>
      <c r="L119" s="153"/>
      <c r="M119" s="153"/>
      <c r="N119" s="153"/>
      <c r="O119" s="154"/>
    </row>
    <row r="120" spans="3:17" ht="15" thickBot="1" x14ac:dyDescent="0.4"/>
    <row r="121" spans="3:17" x14ac:dyDescent="0.35">
      <c r="C121" s="166" t="s">
        <v>251</v>
      </c>
      <c r="D121" s="147"/>
      <c r="E121" s="147"/>
      <c r="F121" s="147"/>
      <c r="G121" s="147"/>
      <c r="H121" s="147"/>
      <c r="I121" s="147"/>
      <c r="J121" s="147"/>
      <c r="K121" s="147"/>
      <c r="L121" s="147"/>
      <c r="M121" s="147"/>
      <c r="N121" s="147"/>
      <c r="O121" s="148"/>
    </row>
    <row r="122" spans="3:17" x14ac:dyDescent="0.35">
      <c r="C122" s="149"/>
      <c r="D122" s="150"/>
      <c r="E122" s="150"/>
      <c r="F122" s="150"/>
      <c r="G122" s="150"/>
      <c r="H122" s="150"/>
      <c r="I122" s="150"/>
      <c r="J122" s="150"/>
      <c r="K122" s="150"/>
      <c r="L122" s="150"/>
      <c r="M122" s="150"/>
      <c r="N122" s="150"/>
      <c r="O122" s="151"/>
      <c r="Q122" s="84" t="s">
        <v>73</v>
      </c>
    </row>
    <row r="123" spans="3:17" x14ac:dyDescent="0.35">
      <c r="C123" s="149"/>
      <c r="D123" s="150"/>
      <c r="E123" s="150"/>
      <c r="F123" s="150"/>
      <c r="G123" s="150"/>
      <c r="H123" s="150"/>
      <c r="I123" s="150"/>
      <c r="J123" s="150"/>
      <c r="K123" s="150"/>
      <c r="L123" s="150"/>
      <c r="M123" s="150"/>
      <c r="N123" s="150"/>
      <c r="O123" s="151"/>
    </row>
    <row r="124" spans="3:17" ht="46" customHeight="1" x14ac:dyDescent="0.35">
      <c r="C124" s="149"/>
      <c r="D124" s="150"/>
      <c r="E124" s="150"/>
      <c r="F124" s="150"/>
      <c r="G124" s="150"/>
      <c r="H124" s="150"/>
      <c r="I124" s="150"/>
      <c r="J124" s="150"/>
      <c r="K124" s="150"/>
      <c r="L124" s="150"/>
      <c r="M124" s="150"/>
      <c r="N124" s="150"/>
      <c r="O124" s="151"/>
    </row>
    <row r="125" spans="3:17" ht="53.5" customHeight="1" x14ac:dyDescent="0.35">
      <c r="C125" s="149"/>
      <c r="D125" s="150"/>
      <c r="E125" s="150"/>
      <c r="F125" s="150"/>
      <c r="G125" s="150"/>
      <c r="H125" s="150"/>
      <c r="I125" s="150"/>
      <c r="J125" s="150"/>
      <c r="K125" s="150"/>
      <c r="L125" s="150"/>
      <c r="M125" s="150"/>
      <c r="N125" s="150"/>
      <c r="O125" s="151"/>
    </row>
    <row r="126" spans="3:17" ht="92.5" customHeight="1" thickBot="1" x14ac:dyDescent="0.4">
      <c r="C126" s="152"/>
      <c r="D126" s="153"/>
      <c r="E126" s="153"/>
      <c r="F126" s="153"/>
      <c r="G126" s="153"/>
      <c r="H126" s="153"/>
      <c r="I126" s="153"/>
      <c r="J126" s="153"/>
      <c r="K126" s="153"/>
      <c r="L126" s="153"/>
      <c r="M126" s="153"/>
      <c r="N126" s="153"/>
      <c r="O126" s="154"/>
    </row>
    <row r="127" spans="3:17" ht="15" thickBot="1" x14ac:dyDescent="0.4"/>
    <row r="128" spans="3:17" x14ac:dyDescent="0.35">
      <c r="C128" s="166" t="s">
        <v>70</v>
      </c>
      <c r="D128" s="147"/>
      <c r="E128" s="147"/>
      <c r="F128" s="147"/>
      <c r="G128" s="147"/>
      <c r="H128" s="147"/>
      <c r="I128" s="147"/>
      <c r="J128" s="147"/>
      <c r="K128" s="147"/>
      <c r="L128" s="147"/>
      <c r="M128" s="147"/>
      <c r="N128" s="147"/>
      <c r="O128" s="148"/>
    </row>
    <row r="129" spans="3:17" x14ac:dyDescent="0.35">
      <c r="C129" s="149"/>
      <c r="D129" s="150"/>
      <c r="E129" s="150"/>
      <c r="F129" s="150"/>
      <c r="G129" s="150"/>
      <c r="H129" s="150"/>
      <c r="I129" s="150"/>
      <c r="J129" s="150"/>
      <c r="K129" s="150"/>
      <c r="L129" s="150"/>
      <c r="M129" s="150"/>
      <c r="N129" s="150"/>
      <c r="O129" s="151"/>
      <c r="Q129" s="84" t="s">
        <v>73</v>
      </c>
    </row>
    <row r="130" spans="3:17" x14ac:dyDescent="0.35">
      <c r="C130" s="149"/>
      <c r="D130" s="150"/>
      <c r="E130" s="150"/>
      <c r="F130" s="150"/>
      <c r="G130" s="150"/>
      <c r="H130" s="150"/>
      <c r="I130" s="150"/>
      <c r="J130" s="150"/>
      <c r="K130" s="150"/>
      <c r="L130" s="150"/>
      <c r="M130" s="150"/>
      <c r="N130" s="150"/>
      <c r="O130" s="151"/>
    </row>
    <row r="131" spans="3:17" x14ac:dyDescent="0.35">
      <c r="C131" s="149"/>
      <c r="D131" s="150"/>
      <c r="E131" s="150"/>
      <c r="F131" s="150"/>
      <c r="G131" s="150"/>
      <c r="H131" s="150"/>
      <c r="I131" s="150"/>
      <c r="J131" s="150"/>
      <c r="K131" s="150"/>
      <c r="L131" s="150"/>
      <c r="M131" s="150"/>
      <c r="N131" s="150"/>
      <c r="O131" s="151"/>
    </row>
    <row r="132" spans="3:17" x14ac:dyDescent="0.35">
      <c r="C132" s="149"/>
      <c r="D132" s="150"/>
      <c r="E132" s="150"/>
      <c r="F132" s="150"/>
      <c r="G132" s="150"/>
      <c r="H132" s="150"/>
      <c r="I132" s="150"/>
      <c r="J132" s="150"/>
      <c r="K132" s="150"/>
      <c r="L132" s="150"/>
      <c r="M132" s="150"/>
      <c r="N132" s="150"/>
      <c r="O132" s="151"/>
    </row>
    <row r="133" spans="3:17" x14ac:dyDescent="0.35">
      <c r="C133" s="149"/>
      <c r="D133" s="150"/>
      <c r="E133" s="150"/>
      <c r="F133" s="150"/>
      <c r="G133" s="150"/>
      <c r="H133" s="150"/>
      <c r="I133" s="150"/>
      <c r="J133" s="150"/>
      <c r="K133" s="150"/>
      <c r="L133" s="150"/>
      <c r="M133" s="150"/>
      <c r="N133" s="150"/>
      <c r="O133" s="151"/>
    </row>
    <row r="134" spans="3:17" ht="15" thickBot="1" x14ac:dyDescent="0.4">
      <c r="C134" s="152"/>
      <c r="D134" s="153"/>
      <c r="E134" s="153"/>
      <c r="F134" s="153"/>
      <c r="G134" s="153"/>
      <c r="H134" s="153"/>
      <c r="I134" s="153"/>
      <c r="J134" s="153"/>
      <c r="K134" s="153"/>
      <c r="L134" s="153"/>
      <c r="M134" s="153"/>
      <c r="N134" s="153"/>
      <c r="O134" s="154"/>
    </row>
    <row r="135" spans="3:17" ht="15" thickBot="1" x14ac:dyDescent="0.4"/>
    <row r="136" spans="3:17" x14ac:dyDescent="0.35">
      <c r="C136" s="166" t="s">
        <v>72</v>
      </c>
      <c r="D136" s="147"/>
      <c r="E136" s="147"/>
      <c r="F136" s="147"/>
      <c r="G136" s="147"/>
      <c r="H136" s="147"/>
      <c r="I136" s="147"/>
      <c r="J136" s="147"/>
      <c r="K136" s="147"/>
      <c r="L136" s="147"/>
      <c r="M136" s="147"/>
      <c r="N136" s="147"/>
      <c r="O136" s="148"/>
      <c r="Q136" s="84" t="s">
        <v>73</v>
      </c>
    </row>
    <row r="137" spans="3:17" x14ac:dyDescent="0.35">
      <c r="C137" s="149"/>
      <c r="D137" s="150"/>
      <c r="E137" s="150"/>
      <c r="F137" s="150"/>
      <c r="G137" s="150"/>
      <c r="H137" s="150"/>
      <c r="I137" s="150"/>
      <c r="J137" s="150"/>
      <c r="K137" s="150"/>
      <c r="L137" s="150"/>
      <c r="M137" s="150"/>
      <c r="N137" s="150"/>
      <c r="O137" s="151"/>
    </row>
    <row r="138" spans="3:17" x14ac:dyDescent="0.35">
      <c r="C138" s="149"/>
      <c r="D138" s="150"/>
      <c r="E138" s="150"/>
      <c r="F138" s="150"/>
      <c r="G138" s="150"/>
      <c r="H138" s="150"/>
      <c r="I138" s="150"/>
      <c r="J138" s="150"/>
      <c r="K138" s="150"/>
      <c r="L138" s="150"/>
      <c r="M138" s="150"/>
      <c r="N138" s="150"/>
      <c r="O138" s="151"/>
    </row>
    <row r="139" spans="3:17" x14ac:dyDescent="0.35">
      <c r="C139" s="149"/>
      <c r="D139" s="150"/>
      <c r="E139" s="150"/>
      <c r="F139" s="150"/>
      <c r="G139" s="150"/>
      <c r="H139" s="150"/>
      <c r="I139" s="150"/>
      <c r="J139" s="150"/>
      <c r="K139" s="150"/>
      <c r="L139" s="150"/>
      <c r="M139" s="150"/>
      <c r="N139" s="150"/>
      <c r="O139" s="151"/>
    </row>
    <row r="140" spans="3:17" x14ac:dyDescent="0.35">
      <c r="C140" s="149"/>
      <c r="D140" s="150"/>
      <c r="E140" s="150"/>
      <c r="F140" s="150"/>
      <c r="G140" s="150"/>
      <c r="H140" s="150"/>
      <c r="I140" s="150"/>
      <c r="J140" s="150"/>
      <c r="K140" s="150"/>
      <c r="L140" s="150"/>
      <c r="M140" s="150"/>
      <c r="N140" s="150"/>
      <c r="O140" s="151"/>
    </row>
    <row r="141" spans="3:17" x14ac:dyDescent="0.35">
      <c r="C141" s="149"/>
      <c r="D141" s="150"/>
      <c r="E141" s="150"/>
      <c r="F141" s="150"/>
      <c r="G141" s="150"/>
      <c r="H141" s="150"/>
      <c r="I141" s="150"/>
      <c r="J141" s="150"/>
      <c r="K141" s="150"/>
      <c r="L141" s="150"/>
      <c r="M141" s="150"/>
      <c r="N141" s="150"/>
      <c r="O141" s="151"/>
    </row>
    <row r="142" spans="3:17" x14ac:dyDescent="0.35">
      <c r="C142" s="149"/>
      <c r="D142" s="150"/>
      <c r="E142" s="150"/>
      <c r="F142" s="150"/>
      <c r="G142" s="150"/>
      <c r="H142" s="150"/>
      <c r="I142" s="150"/>
      <c r="J142" s="150"/>
      <c r="K142" s="150"/>
      <c r="L142" s="150"/>
      <c r="M142" s="150"/>
      <c r="N142" s="150"/>
      <c r="O142" s="151"/>
    </row>
    <row r="143" spans="3:17" x14ac:dyDescent="0.35">
      <c r="C143" s="149"/>
      <c r="D143" s="150"/>
      <c r="E143" s="150"/>
      <c r="F143" s="150"/>
      <c r="G143" s="150"/>
      <c r="H143" s="150"/>
      <c r="I143" s="150"/>
      <c r="J143" s="150"/>
      <c r="K143" s="150"/>
      <c r="L143" s="150"/>
      <c r="M143" s="150"/>
      <c r="N143" s="150"/>
      <c r="O143" s="151"/>
    </row>
    <row r="144" spans="3:17" x14ac:dyDescent="0.35">
      <c r="C144" s="149"/>
      <c r="D144" s="150"/>
      <c r="E144" s="150"/>
      <c r="F144" s="150"/>
      <c r="G144" s="150"/>
      <c r="H144" s="150"/>
      <c r="I144" s="150"/>
      <c r="J144" s="150"/>
      <c r="K144" s="150"/>
      <c r="L144" s="150"/>
      <c r="M144" s="150"/>
      <c r="N144" s="150"/>
      <c r="O144" s="151"/>
    </row>
    <row r="145" spans="3:17" x14ac:dyDescent="0.35">
      <c r="C145" s="149"/>
      <c r="D145" s="150"/>
      <c r="E145" s="150"/>
      <c r="F145" s="150"/>
      <c r="G145" s="150"/>
      <c r="H145" s="150"/>
      <c r="I145" s="150"/>
      <c r="J145" s="150"/>
      <c r="K145" s="150"/>
      <c r="L145" s="150"/>
      <c r="M145" s="150"/>
      <c r="N145" s="150"/>
      <c r="O145" s="151"/>
    </row>
    <row r="146" spans="3:17" x14ac:dyDescent="0.35">
      <c r="C146" s="149"/>
      <c r="D146" s="150"/>
      <c r="E146" s="150"/>
      <c r="F146" s="150"/>
      <c r="G146" s="150"/>
      <c r="H146" s="150"/>
      <c r="I146" s="150"/>
      <c r="J146" s="150"/>
      <c r="K146" s="150"/>
      <c r="L146" s="150"/>
      <c r="M146" s="150"/>
      <c r="N146" s="150"/>
      <c r="O146" s="151"/>
    </row>
    <row r="147" spans="3:17" x14ac:dyDescent="0.35">
      <c r="C147" s="149"/>
      <c r="D147" s="150"/>
      <c r="E147" s="150"/>
      <c r="F147" s="150"/>
      <c r="G147" s="150"/>
      <c r="H147" s="150"/>
      <c r="I147" s="150"/>
      <c r="J147" s="150"/>
      <c r="K147" s="150"/>
      <c r="L147" s="150"/>
      <c r="M147" s="150"/>
      <c r="N147" s="150"/>
      <c r="O147" s="151"/>
    </row>
    <row r="148" spans="3:17" ht="15" thickBot="1" x14ac:dyDescent="0.4">
      <c r="C148" s="152"/>
      <c r="D148" s="153"/>
      <c r="E148" s="153"/>
      <c r="F148" s="153"/>
      <c r="G148" s="153"/>
      <c r="H148" s="153"/>
      <c r="I148" s="153"/>
      <c r="J148" s="153"/>
      <c r="K148" s="153"/>
      <c r="L148" s="153"/>
      <c r="M148" s="153"/>
      <c r="N148" s="153"/>
      <c r="O148" s="154"/>
    </row>
    <row r="149" spans="3:17" ht="21.5" thickBot="1" x14ac:dyDescent="0.4">
      <c r="C149" s="85"/>
      <c r="D149" s="85"/>
      <c r="E149" s="85"/>
      <c r="F149" s="85"/>
      <c r="G149" s="85"/>
      <c r="H149" s="85"/>
      <c r="I149" s="85"/>
      <c r="J149" s="85"/>
      <c r="K149" s="85"/>
      <c r="L149" s="85"/>
      <c r="M149" s="85"/>
      <c r="N149" s="85"/>
      <c r="O149" s="85"/>
    </row>
    <row r="150" spans="3:17" x14ac:dyDescent="0.35">
      <c r="C150" s="166" t="s">
        <v>258</v>
      </c>
      <c r="D150" s="147"/>
      <c r="E150" s="147"/>
      <c r="F150" s="147"/>
      <c r="G150" s="147"/>
      <c r="H150" s="147"/>
      <c r="I150" s="147"/>
      <c r="J150" s="147"/>
      <c r="K150" s="147"/>
      <c r="L150" s="147"/>
      <c r="M150" s="147"/>
      <c r="N150" s="147"/>
      <c r="O150" s="148"/>
    </row>
    <row r="151" spans="3:17" x14ac:dyDescent="0.35">
      <c r="C151" s="149"/>
      <c r="D151" s="150"/>
      <c r="E151" s="150"/>
      <c r="F151" s="150"/>
      <c r="G151" s="150"/>
      <c r="H151" s="150"/>
      <c r="I151" s="150"/>
      <c r="J151" s="150"/>
      <c r="K151" s="150"/>
      <c r="L151" s="150"/>
      <c r="M151" s="150"/>
      <c r="N151" s="150"/>
      <c r="O151" s="151"/>
      <c r="Q151" s="84" t="s">
        <v>73</v>
      </c>
    </row>
    <row r="152" spans="3:17" x14ac:dyDescent="0.35">
      <c r="C152" s="149"/>
      <c r="D152" s="150"/>
      <c r="E152" s="150"/>
      <c r="F152" s="150"/>
      <c r="G152" s="150"/>
      <c r="H152" s="150"/>
      <c r="I152" s="150"/>
      <c r="J152" s="150"/>
      <c r="K152" s="150"/>
      <c r="L152" s="150"/>
      <c r="M152" s="150"/>
      <c r="N152" s="150"/>
      <c r="O152" s="151"/>
    </row>
    <row r="153" spans="3:17" x14ac:dyDescent="0.35">
      <c r="C153" s="149"/>
      <c r="D153" s="150"/>
      <c r="E153" s="150"/>
      <c r="F153" s="150"/>
      <c r="G153" s="150"/>
      <c r="H153" s="150"/>
      <c r="I153" s="150"/>
      <c r="J153" s="150"/>
      <c r="K153" s="150"/>
      <c r="L153" s="150"/>
      <c r="M153" s="150"/>
      <c r="N153" s="150"/>
      <c r="O153" s="151"/>
    </row>
    <row r="154" spans="3:17" x14ac:dyDescent="0.35">
      <c r="C154" s="149"/>
      <c r="D154" s="150"/>
      <c r="E154" s="150"/>
      <c r="F154" s="150"/>
      <c r="G154" s="150"/>
      <c r="H154" s="150"/>
      <c r="I154" s="150"/>
      <c r="J154" s="150"/>
      <c r="K154" s="150"/>
      <c r="L154" s="150"/>
      <c r="M154" s="150"/>
      <c r="N154" s="150"/>
      <c r="O154" s="151"/>
    </row>
    <row r="155" spans="3:17" x14ac:dyDescent="0.35">
      <c r="C155" s="149"/>
      <c r="D155" s="150"/>
      <c r="E155" s="150"/>
      <c r="F155" s="150"/>
      <c r="G155" s="150"/>
      <c r="H155" s="150"/>
      <c r="I155" s="150"/>
      <c r="J155" s="150"/>
      <c r="K155" s="150"/>
      <c r="L155" s="150"/>
      <c r="M155" s="150"/>
      <c r="N155" s="150"/>
      <c r="O155" s="151"/>
    </row>
    <row r="156" spans="3:17" ht="15" thickBot="1" x14ac:dyDescent="0.4">
      <c r="C156" s="152"/>
      <c r="D156" s="153"/>
      <c r="E156" s="153"/>
      <c r="F156" s="153"/>
      <c r="G156" s="153"/>
      <c r="H156" s="153"/>
      <c r="I156" s="153"/>
      <c r="J156" s="153"/>
      <c r="K156" s="153"/>
      <c r="L156" s="153"/>
      <c r="M156" s="153"/>
      <c r="N156" s="153"/>
      <c r="O156" s="154"/>
    </row>
    <row r="157" spans="3:17" ht="15" thickBot="1" x14ac:dyDescent="0.4"/>
    <row r="158" spans="3:17" x14ac:dyDescent="0.35">
      <c r="C158" s="146" t="s">
        <v>252</v>
      </c>
      <c r="D158" s="147"/>
      <c r="E158" s="147"/>
      <c r="F158" s="147"/>
      <c r="G158" s="147"/>
      <c r="H158" s="147"/>
      <c r="I158" s="147"/>
      <c r="J158" s="147"/>
      <c r="K158" s="147"/>
      <c r="L158" s="147"/>
      <c r="M158" s="147"/>
      <c r="N158" s="147"/>
      <c r="O158" s="148"/>
    </row>
    <row r="159" spans="3:17" x14ac:dyDescent="0.35">
      <c r="C159" s="149"/>
      <c r="D159" s="150"/>
      <c r="E159" s="150"/>
      <c r="F159" s="150"/>
      <c r="G159" s="150"/>
      <c r="H159" s="150"/>
      <c r="I159" s="150"/>
      <c r="J159" s="150"/>
      <c r="K159" s="150"/>
      <c r="L159" s="150"/>
      <c r="M159" s="150"/>
      <c r="N159" s="150"/>
      <c r="O159" s="151"/>
      <c r="Q159" s="84" t="s">
        <v>73</v>
      </c>
    </row>
    <row r="160" spans="3:17" x14ac:dyDescent="0.35">
      <c r="C160" s="149"/>
      <c r="D160" s="150"/>
      <c r="E160" s="150"/>
      <c r="F160" s="150"/>
      <c r="G160" s="150"/>
      <c r="H160" s="150"/>
      <c r="I160" s="150"/>
      <c r="J160" s="150"/>
      <c r="K160" s="150"/>
      <c r="L160" s="150"/>
      <c r="M160" s="150"/>
      <c r="N160" s="150"/>
      <c r="O160" s="151"/>
    </row>
    <row r="161" spans="3:17" x14ac:dyDescent="0.35">
      <c r="C161" s="149"/>
      <c r="D161" s="150"/>
      <c r="E161" s="150"/>
      <c r="F161" s="150"/>
      <c r="G161" s="150"/>
      <c r="H161" s="150"/>
      <c r="I161" s="150"/>
      <c r="J161" s="150"/>
      <c r="K161" s="150"/>
      <c r="L161" s="150"/>
      <c r="M161" s="150"/>
      <c r="N161" s="150"/>
      <c r="O161" s="151"/>
    </row>
    <row r="162" spans="3:17" x14ac:dyDescent="0.35">
      <c r="C162" s="149"/>
      <c r="D162" s="150"/>
      <c r="E162" s="150"/>
      <c r="F162" s="150"/>
      <c r="G162" s="150"/>
      <c r="H162" s="150"/>
      <c r="I162" s="150"/>
      <c r="J162" s="150"/>
      <c r="K162" s="150"/>
      <c r="L162" s="150"/>
      <c r="M162" s="150"/>
      <c r="N162" s="150"/>
      <c r="O162" s="151"/>
    </row>
    <row r="163" spans="3:17" x14ac:dyDescent="0.35">
      <c r="C163" s="149"/>
      <c r="D163" s="150"/>
      <c r="E163" s="150"/>
      <c r="F163" s="150"/>
      <c r="G163" s="150"/>
      <c r="H163" s="150"/>
      <c r="I163" s="150"/>
      <c r="J163" s="150"/>
      <c r="K163" s="150"/>
      <c r="L163" s="150"/>
      <c r="M163" s="150"/>
      <c r="N163" s="150"/>
      <c r="O163" s="151"/>
    </row>
    <row r="164" spans="3:17" x14ac:dyDescent="0.35">
      <c r="C164" s="149"/>
      <c r="D164" s="150"/>
      <c r="E164" s="150"/>
      <c r="F164" s="150"/>
      <c r="G164" s="150"/>
      <c r="H164" s="150"/>
      <c r="I164" s="150"/>
      <c r="J164" s="150"/>
      <c r="K164" s="150"/>
      <c r="L164" s="150"/>
      <c r="M164" s="150"/>
      <c r="N164" s="150"/>
      <c r="O164" s="151"/>
    </row>
    <row r="165" spans="3:17" x14ac:dyDescent="0.35">
      <c r="C165" s="149"/>
      <c r="D165" s="150"/>
      <c r="E165" s="150"/>
      <c r="F165" s="150"/>
      <c r="G165" s="150"/>
      <c r="H165" s="150"/>
      <c r="I165" s="150"/>
      <c r="J165" s="150"/>
      <c r="K165" s="150"/>
      <c r="L165" s="150"/>
      <c r="M165" s="150"/>
      <c r="N165" s="150"/>
      <c r="O165" s="151"/>
    </row>
    <row r="166" spans="3:17" x14ac:dyDescent="0.35">
      <c r="C166" s="149"/>
      <c r="D166" s="150"/>
      <c r="E166" s="150"/>
      <c r="F166" s="150"/>
      <c r="G166" s="150"/>
      <c r="H166" s="150"/>
      <c r="I166" s="150"/>
      <c r="J166" s="150"/>
      <c r="K166" s="150"/>
      <c r="L166" s="150"/>
      <c r="M166" s="150"/>
      <c r="N166" s="150"/>
      <c r="O166" s="151"/>
    </row>
    <row r="167" spans="3:17" x14ac:dyDescent="0.35">
      <c r="C167" s="149"/>
      <c r="D167" s="150"/>
      <c r="E167" s="150"/>
      <c r="F167" s="150"/>
      <c r="G167" s="150"/>
      <c r="H167" s="150"/>
      <c r="I167" s="150"/>
      <c r="J167" s="150"/>
      <c r="K167" s="150"/>
      <c r="L167" s="150"/>
      <c r="M167" s="150"/>
      <c r="N167" s="150"/>
      <c r="O167" s="151"/>
    </row>
    <row r="168" spans="3:17" x14ac:dyDescent="0.35">
      <c r="C168" s="149"/>
      <c r="D168" s="150"/>
      <c r="E168" s="150"/>
      <c r="F168" s="150"/>
      <c r="G168" s="150"/>
      <c r="H168" s="150"/>
      <c r="I168" s="150"/>
      <c r="J168" s="150"/>
      <c r="K168" s="150"/>
      <c r="L168" s="150"/>
      <c r="M168" s="150"/>
      <c r="N168" s="150"/>
      <c r="O168" s="151"/>
    </row>
    <row r="169" spans="3:17" x14ac:dyDescent="0.35">
      <c r="C169" s="149"/>
      <c r="D169" s="150"/>
      <c r="E169" s="150"/>
      <c r="F169" s="150"/>
      <c r="G169" s="150"/>
      <c r="H169" s="150"/>
      <c r="I169" s="150"/>
      <c r="J169" s="150"/>
      <c r="K169" s="150"/>
      <c r="L169" s="150"/>
      <c r="M169" s="150"/>
      <c r="N169" s="150"/>
      <c r="O169" s="151"/>
    </row>
    <row r="170" spans="3:17" ht="33" customHeight="1" thickBot="1" x14ac:dyDescent="0.4">
      <c r="C170" s="152"/>
      <c r="D170" s="153"/>
      <c r="E170" s="153"/>
      <c r="F170" s="153"/>
      <c r="G170" s="153"/>
      <c r="H170" s="153"/>
      <c r="I170" s="153"/>
      <c r="J170" s="153"/>
      <c r="K170" s="153"/>
      <c r="L170" s="153"/>
      <c r="M170" s="153"/>
      <c r="N170" s="153"/>
      <c r="O170" s="154"/>
    </row>
    <row r="171" spans="3:17" ht="15" customHeight="1" thickBot="1" x14ac:dyDescent="0.4">
      <c r="C171" s="85"/>
      <c r="D171" s="85"/>
      <c r="E171" s="85"/>
      <c r="F171" s="85"/>
      <c r="G171" s="85"/>
      <c r="H171" s="85"/>
      <c r="I171" s="85"/>
      <c r="J171" s="85"/>
      <c r="K171" s="85"/>
      <c r="L171" s="85"/>
      <c r="M171" s="85"/>
      <c r="N171" s="85"/>
      <c r="O171" s="85"/>
    </row>
    <row r="172" spans="3:17" x14ac:dyDescent="0.35">
      <c r="C172" s="166" t="s">
        <v>108</v>
      </c>
      <c r="D172" s="147"/>
      <c r="E172" s="147"/>
      <c r="F172" s="147"/>
      <c r="G172" s="147"/>
      <c r="H172" s="147"/>
      <c r="I172" s="147"/>
      <c r="J172" s="147"/>
      <c r="K172" s="147"/>
      <c r="L172" s="147"/>
      <c r="M172" s="147"/>
      <c r="N172" s="147"/>
      <c r="O172" s="148"/>
      <c r="Q172" s="84" t="s">
        <v>73</v>
      </c>
    </row>
    <row r="173" spans="3:17" x14ac:dyDescent="0.35">
      <c r="C173" s="149"/>
      <c r="D173" s="150"/>
      <c r="E173" s="150"/>
      <c r="F173" s="150"/>
      <c r="G173" s="150"/>
      <c r="H173" s="150"/>
      <c r="I173" s="150"/>
      <c r="J173" s="150"/>
      <c r="K173" s="150"/>
      <c r="L173" s="150"/>
      <c r="M173" s="150"/>
      <c r="N173" s="150"/>
      <c r="O173" s="151"/>
    </row>
    <row r="174" spans="3:17" x14ac:dyDescent="0.35">
      <c r="C174" s="149"/>
      <c r="D174" s="150"/>
      <c r="E174" s="150"/>
      <c r="F174" s="150"/>
      <c r="G174" s="150"/>
      <c r="H174" s="150"/>
      <c r="I174" s="150"/>
      <c r="J174" s="150"/>
      <c r="K174" s="150"/>
      <c r="L174" s="150"/>
      <c r="M174" s="150"/>
      <c r="N174" s="150"/>
      <c r="O174" s="151"/>
    </row>
    <row r="175" spans="3:17" ht="15" thickBot="1" x14ac:dyDescent="0.4">
      <c r="C175" s="152"/>
      <c r="D175" s="153"/>
      <c r="E175" s="153"/>
      <c r="F175" s="153"/>
      <c r="G175" s="153"/>
      <c r="H175" s="153"/>
      <c r="I175" s="153"/>
      <c r="J175" s="153"/>
      <c r="K175" s="153"/>
      <c r="L175" s="153"/>
      <c r="M175" s="153"/>
      <c r="N175" s="153"/>
      <c r="O175" s="154"/>
    </row>
    <row r="176" spans="3:17" ht="15" thickBot="1" x14ac:dyDescent="0.4"/>
    <row r="177" spans="3:17" x14ac:dyDescent="0.35">
      <c r="C177" s="166" t="s">
        <v>157</v>
      </c>
      <c r="D177" s="147"/>
      <c r="E177" s="147"/>
      <c r="F177" s="147"/>
      <c r="G177" s="147"/>
      <c r="H177" s="147"/>
      <c r="I177" s="147"/>
      <c r="J177" s="147"/>
      <c r="K177" s="147"/>
      <c r="L177" s="147"/>
      <c r="M177" s="147"/>
      <c r="N177" s="147"/>
      <c r="O177" s="148"/>
      <c r="Q177" s="84" t="s">
        <v>73</v>
      </c>
    </row>
    <row r="178" spans="3:17" x14ac:dyDescent="0.35">
      <c r="C178" s="149"/>
      <c r="D178" s="150"/>
      <c r="E178" s="150"/>
      <c r="F178" s="150"/>
      <c r="G178" s="150"/>
      <c r="H178" s="150"/>
      <c r="I178" s="150"/>
      <c r="J178" s="150"/>
      <c r="K178" s="150"/>
      <c r="L178" s="150"/>
      <c r="M178" s="150"/>
      <c r="N178" s="150"/>
      <c r="O178" s="151"/>
    </row>
    <row r="179" spans="3:17" x14ac:dyDescent="0.35">
      <c r="C179" s="149"/>
      <c r="D179" s="150"/>
      <c r="E179" s="150"/>
      <c r="F179" s="150"/>
      <c r="G179" s="150"/>
      <c r="H179" s="150"/>
      <c r="I179" s="150"/>
      <c r="J179" s="150"/>
      <c r="K179" s="150"/>
      <c r="L179" s="150"/>
      <c r="M179" s="150"/>
      <c r="N179" s="150"/>
      <c r="O179" s="151"/>
    </row>
    <row r="180" spans="3:17" x14ac:dyDescent="0.35">
      <c r="C180" s="149"/>
      <c r="D180" s="150"/>
      <c r="E180" s="150"/>
      <c r="F180" s="150"/>
      <c r="G180" s="150"/>
      <c r="H180" s="150"/>
      <c r="I180" s="150"/>
      <c r="J180" s="150"/>
      <c r="K180" s="150"/>
      <c r="L180" s="150"/>
      <c r="M180" s="150"/>
      <c r="N180" s="150"/>
      <c r="O180" s="151"/>
    </row>
    <row r="181" spans="3:17" x14ac:dyDescent="0.35">
      <c r="C181" s="149"/>
      <c r="D181" s="150"/>
      <c r="E181" s="150"/>
      <c r="F181" s="150"/>
      <c r="G181" s="150"/>
      <c r="H181" s="150"/>
      <c r="I181" s="150"/>
      <c r="J181" s="150"/>
      <c r="K181" s="150"/>
      <c r="L181" s="150"/>
      <c r="M181" s="150"/>
      <c r="N181" s="150"/>
      <c r="O181" s="151"/>
    </row>
    <row r="182" spans="3:17" x14ac:dyDescent="0.35">
      <c r="C182" s="149"/>
      <c r="D182" s="150"/>
      <c r="E182" s="150"/>
      <c r="F182" s="150"/>
      <c r="G182" s="150"/>
      <c r="H182" s="150"/>
      <c r="I182" s="150"/>
      <c r="J182" s="150"/>
      <c r="K182" s="150"/>
      <c r="L182" s="150"/>
      <c r="M182" s="150"/>
      <c r="N182" s="150"/>
      <c r="O182" s="151"/>
    </row>
    <row r="183" spans="3:17" ht="94.5" customHeight="1" thickBot="1" x14ac:dyDescent="0.4">
      <c r="C183" s="152"/>
      <c r="D183" s="153"/>
      <c r="E183" s="153"/>
      <c r="F183" s="153"/>
      <c r="G183" s="153"/>
      <c r="H183" s="153"/>
      <c r="I183" s="153"/>
      <c r="J183" s="153"/>
      <c r="K183" s="153"/>
      <c r="L183" s="153"/>
      <c r="M183" s="153"/>
      <c r="N183" s="153"/>
      <c r="O183" s="154"/>
    </row>
    <row r="185" spans="3:17" hidden="1" x14ac:dyDescent="0.35">
      <c r="C185" s="166" t="s">
        <v>158</v>
      </c>
      <c r="D185" s="147"/>
      <c r="E185" s="147"/>
      <c r="F185" s="147"/>
      <c r="G185" s="147"/>
      <c r="H185" s="147"/>
      <c r="I185" s="147"/>
      <c r="J185" s="147"/>
      <c r="K185" s="147"/>
      <c r="L185" s="147"/>
      <c r="M185" s="147"/>
      <c r="N185" s="147"/>
      <c r="O185" s="148"/>
      <c r="Q185" s="84" t="s">
        <v>73</v>
      </c>
    </row>
    <row r="186" spans="3:17" hidden="1" x14ac:dyDescent="0.35">
      <c r="C186" s="149"/>
      <c r="D186" s="150"/>
      <c r="E186" s="150"/>
      <c r="F186" s="150"/>
      <c r="G186" s="150"/>
      <c r="H186" s="150"/>
      <c r="I186" s="150"/>
      <c r="J186" s="150"/>
      <c r="K186" s="150"/>
      <c r="L186" s="150"/>
      <c r="M186" s="150"/>
      <c r="N186" s="150"/>
      <c r="O186" s="151"/>
    </row>
    <row r="187" spans="3:17" hidden="1" x14ac:dyDescent="0.35">
      <c r="C187" s="149"/>
      <c r="D187" s="150"/>
      <c r="E187" s="150"/>
      <c r="F187" s="150"/>
      <c r="G187" s="150"/>
      <c r="H187" s="150"/>
      <c r="I187" s="150"/>
      <c r="J187" s="150"/>
      <c r="K187" s="150"/>
      <c r="L187" s="150"/>
      <c r="M187" s="150"/>
      <c r="N187" s="150"/>
      <c r="O187" s="151"/>
    </row>
    <row r="188" spans="3:17" hidden="1" x14ac:dyDescent="0.35">
      <c r="C188" s="149"/>
      <c r="D188" s="150"/>
      <c r="E188" s="150"/>
      <c r="F188" s="150"/>
      <c r="G188" s="150"/>
      <c r="H188" s="150"/>
      <c r="I188" s="150"/>
      <c r="J188" s="150"/>
      <c r="K188" s="150"/>
      <c r="L188" s="150"/>
      <c r="M188" s="150"/>
      <c r="N188" s="150"/>
      <c r="O188" s="151"/>
    </row>
    <row r="189" spans="3:17" hidden="1" x14ac:dyDescent="0.35">
      <c r="C189" s="149"/>
      <c r="D189" s="150"/>
      <c r="E189" s="150"/>
      <c r="F189" s="150"/>
      <c r="G189" s="150"/>
      <c r="H189" s="150"/>
      <c r="I189" s="150"/>
      <c r="J189" s="150"/>
      <c r="K189" s="150"/>
      <c r="L189" s="150"/>
      <c r="M189" s="150"/>
      <c r="N189" s="150"/>
      <c r="O189" s="151"/>
    </row>
    <row r="190" spans="3:17" hidden="1" x14ac:dyDescent="0.35">
      <c r="C190" s="149"/>
      <c r="D190" s="150"/>
      <c r="E190" s="150"/>
      <c r="F190" s="150"/>
      <c r="G190" s="150"/>
      <c r="H190" s="150"/>
      <c r="I190" s="150"/>
      <c r="J190" s="150"/>
      <c r="K190" s="150"/>
      <c r="L190" s="150"/>
      <c r="M190" s="150"/>
      <c r="N190" s="150"/>
      <c r="O190" s="151"/>
    </row>
    <row r="191" spans="3:17" ht="108.75" hidden="1" customHeight="1" thickBot="1" x14ac:dyDescent="0.4">
      <c r="C191" s="152"/>
      <c r="D191" s="153"/>
      <c r="E191" s="153"/>
      <c r="F191" s="153"/>
      <c r="G191" s="153"/>
      <c r="H191" s="153"/>
      <c r="I191" s="153"/>
      <c r="J191" s="153"/>
      <c r="K191" s="153"/>
      <c r="L191" s="153"/>
      <c r="M191" s="153"/>
      <c r="N191" s="153"/>
      <c r="O191" s="154"/>
    </row>
    <row r="192" spans="3:17" ht="15" thickBot="1" x14ac:dyDescent="0.4"/>
    <row r="193" spans="3:18" x14ac:dyDescent="0.35">
      <c r="C193" s="146" t="s">
        <v>253</v>
      </c>
      <c r="D193" s="147"/>
      <c r="E193" s="147"/>
      <c r="F193" s="147"/>
      <c r="G193" s="147"/>
      <c r="H193" s="147"/>
      <c r="I193" s="147"/>
      <c r="J193" s="147"/>
      <c r="K193" s="147"/>
      <c r="L193" s="147"/>
      <c r="M193" s="147"/>
      <c r="N193" s="147"/>
      <c r="O193" s="148"/>
      <c r="Q193" s="84" t="s">
        <v>73</v>
      </c>
    </row>
    <row r="194" spans="3:18" x14ac:dyDescent="0.35">
      <c r="C194" s="149"/>
      <c r="D194" s="150"/>
      <c r="E194" s="150"/>
      <c r="F194" s="150"/>
      <c r="G194" s="150"/>
      <c r="H194" s="150"/>
      <c r="I194" s="150"/>
      <c r="J194" s="150"/>
      <c r="K194" s="150"/>
      <c r="L194" s="150"/>
      <c r="M194" s="150"/>
      <c r="N194" s="150"/>
      <c r="O194" s="151"/>
    </row>
    <row r="195" spans="3:18" x14ac:dyDescent="0.35">
      <c r="C195" s="149"/>
      <c r="D195" s="150"/>
      <c r="E195" s="150"/>
      <c r="F195" s="150"/>
      <c r="G195" s="150"/>
      <c r="H195" s="150"/>
      <c r="I195" s="150"/>
      <c r="J195" s="150"/>
      <c r="K195" s="150"/>
      <c r="L195" s="150"/>
      <c r="M195" s="150"/>
      <c r="N195" s="150"/>
      <c r="O195" s="151"/>
    </row>
    <row r="196" spans="3:18" x14ac:dyDescent="0.35">
      <c r="C196" s="149"/>
      <c r="D196" s="150"/>
      <c r="E196" s="150"/>
      <c r="F196" s="150"/>
      <c r="G196" s="150"/>
      <c r="H196" s="150"/>
      <c r="I196" s="150"/>
      <c r="J196" s="150"/>
      <c r="K196" s="150"/>
      <c r="L196" s="150"/>
      <c r="M196" s="150"/>
      <c r="N196" s="150"/>
      <c r="O196" s="151"/>
    </row>
    <row r="197" spans="3:18" x14ac:dyDescent="0.35">
      <c r="C197" s="149"/>
      <c r="D197" s="150"/>
      <c r="E197" s="150"/>
      <c r="F197" s="150"/>
      <c r="G197" s="150"/>
      <c r="H197" s="150"/>
      <c r="I197" s="150"/>
      <c r="J197" s="150"/>
      <c r="K197" s="150"/>
      <c r="L197" s="150"/>
      <c r="M197" s="150"/>
      <c r="N197" s="150"/>
      <c r="O197" s="151"/>
    </row>
    <row r="198" spans="3:18" ht="15" thickBot="1" x14ac:dyDescent="0.4">
      <c r="C198" s="152"/>
      <c r="D198" s="153"/>
      <c r="E198" s="153"/>
      <c r="F198" s="153"/>
      <c r="G198" s="153"/>
      <c r="H198" s="153"/>
      <c r="I198" s="153"/>
      <c r="J198" s="153"/>
      <c r="K198" s="153"/>
      <c r="L198" s="153"/>
      <c r="M198" s="153"/>
      <c r="N198" s="153"/>
      <c r="O198" s="154"/>
    </row>
    <row r="199" spans="3:18" ht="15" thickBot="1" x14ac:dyDescent="0.4"/>
    <row r="200" spans="3:18" x14ac:dyDescent="0.35">
      <c r="C200" s="146" t="s">
        <v>254</v>
      </c>
      <c r="D200" s="147"/>
      <c r="E200" s="147"/>
      <c r="F200" s="147"/>
      <c r="G200" s="147"/>
      <c r="H200" s="147"/>
      <c r="I200" s="147"/>
      <c r="J200" s="147"/>
      <c r="K200" s="147"/>
      <c r="L200" s="147"/>
      <c r="M200" s="147"/>
      <c r="N200" s="147"/>
      <c r="O200" s="148"/>
      <c r="Q200" s="84" t="s">
        <v>73</v>
      </c>
    </row>
    <row r="201" spans="3:18" x14ac:dyDescent="0.35">
      <c r="C201" s="149"/>
      <c r="D201" s="150"/>
      <c r="E201" s="150"/>
      <c r="F201" s="150"/>
      <c r="G201" s="150"/>
      <c r="H201" s="150"/>
      <c r="I201" s="150"/>
      <c r="J201" s="150"/>
      <c r="K201" s="150"/>
      <c r="L201" s="150"/>
      <c r="M201" s="150"/>
      <c r="N201" s="150"/>
      <c r="O201" s="151"/>
    </row>
    <row r="202" spans="3:18" x14ac:dyDescent="0.35">
      <c r="C202" s="149"/>
      <c r="D202" s="150"/>
      <c r="E202" s="150"/>
      <c r="F202" s="150"/>
      <c r="G202" s="150"/>
      <c r="H202" s="150"/>
      <c r="I202" s="150"/>
      <c r="J202" s="150"/>
      <c r="K202" s="150"/>
      <c r="L202" s="150"/>
      <c r="M202" s="150"/>
      <c r="N202" s="150"/>
      <c r="O202" s="151"/>
    </row>
    <row r="203" spans="3:18" x14ac:dyDescent="0.35">
      <c r="C203" s="149"/>
      <c r="D203" s="150"/>
      <c r="E203" s="150"/>
      <c r="F203" s="150"/>
      <c r="G203" s="150"/>
      <c r="H203" s="150"/>
      <c r="I203" s="150"/>
      <c r="J203" s="150"/>
      <c r="K203" s="150"/>
      <c r="L203" s="150"/>
      <c r="M203" s="150"/>
      <c r="N203" s="150"/>
      <c r="O203" s="151"/>
    </row>
    <row r="204" spans="3:18" x14ac:dyDescent="0.35">
      <c r="C204" s="149"/>
      <c r="D204" s="150"/>
      <c r="E204" s="150"/>
      <c r="F204" s="150"/>
      <c r="G204" s="150"/>
      <c r="H204" s="150"/>
      <c r="I204" s="150"/>
      <c r="J204" s="150"/>
      <c r="K204" s="150"/>
      <c r="L204" s="150"/>
      <c r="M204" s="150"/>
      <c r="N204" s="150"/>
      <c r="O204" s="151"/>
    </row>
    <row r="205" spans="3:18" ht="15" thickBot="1" x14ac:dyDescent="0.4">
      <c r="C205" s="152"/>
      <c r="D205" s="153"/>
      <c r="E205" s="153"/>
      <c r="F205" s="153"/>
      <c r="G205" s="153"/>
      <c r="H205" s="153"/>
      <c r="I205" s="153"/>
      <c r="J205" s="153"/>
      <c r="K205" s="153"/>
      <c r="L205" s="153"/>
      <c r="M205" s="153"/>
      <c r="N205" s="153"/>
      <c r="O205" s="154"/>
    </row>
    <row r="208" spans="3:18" x14ac:dyDescent="0.35">
      <c r="C208" s="167"/>
      <c r="D208" s="167"/>
      <c r="E208" s="167"/>
      <c r="F208" s="167"/>
      <c r="G208" s="167"/>
      <c r="H208" s="167"/>
      <c r="I208" s="167"/>
      <c r="J208" s="167"/>
      <c r="K208" s="167"/>
      <c r="L208" s="167"/>
      <c r="M208" s="167"/>
      <c r="N208" s="167"/>
      <c r="O208" s="167"/>
      <c r="P208" s="167"/>
      <c r="Q208" s="167"/>
      <c r="R208" s="167"/>
    </row>
    <row r="209" spans="3:18" x14ac:dyDescent="0.35">
      <c r="C209" s="167"/>
      <c r="D209" s="167"/>
      <c r="E209" s="167"/>
      <c r="F209" s="167"/>
      <c r="G209" s="167"/>
      <c r="H209" s="167"/>
      <c r="I209" s="167"/>
      <c r="J209" s="167"/>
      <c r="K209" s="167"/>
      <c r="L209" s="167"/>
      <c r="M209" s="167"/>
      <c r="N209" s="167"/>
      <c r="O209" s="167"/>
      <c r="P209" s="167"/>
      <c r="Q209" s="167"/>
      <c r="R209" s="167"/>
    </row>
    <row r="210" spans="3:18" x14ac:dyDescent="0.35">
      <c r="C210" s="167"/>
      <c r="D210" s="167"/>
      <c r="E210" s="167"/>
      <c r="F210" s="167"/>
      <c r="G210" s="167"/>
      <c r="H210" s="167"/>
      <c r="I210" s="167"/>
      <c r="J210" s="167"/>
      <c r="K210" s="167"/>
      <c r="L210" s="167"/>
      <c r="M210" s="167"/>
      <c r="N210" s="167"/>
      <c r="O210" s="167"/>
      <c r="P210" s="167"/>
      <c r="Q210" s="167"/>
      <c r="R210" s="167"/>
    </row>
    <row r="212" spans="3:18" x14ac:dyDescent="0.35">
      <c r="C212" s="168"/>
      <c r="D212" s="169"/>
      <c r="E212" s="169"/>
      <c r="F212" s="169"/>
      <c r="G212" s="169"/>
      <c r="H212" s="169"/>
      <c r="I212" s="169"/>
      <c r="J212" s="169"/>
      <c r="K212" s="169"/>
      <c r="L212" s="169"/>
      <c r="M212" s="169"/>
      <c r="N212" s="169"/>
      <c r="O212" s="169"/>
      <c r="P212" s="169"/>
      <c r="Q212" s="169"/>
    </row>
    <row r="213" spans="3:18" x14ac:dyDescent="0.35">
      <c r="C213" s="169"/>
      <c r="D213" s="169"/>
      <c r="E213" s="169"/>
      <c r="F213" s="169"/>
      <c r="G213" s="169"/>
      <c r="H213" s="169"/>
      <c r="I213" s="169"/>
      <c r="J213" s="169"/>
      <c r="K213" s="169"/>
      <c r="L213" s="169"/>
      <c r="M213" s="169"/>
      <c r="N213" s="169"/>
      <c r="O213" s="169"/>
      <c r="P213" s="169"/>
      <c r="Q213" s="169"/>
    </row>
  </sheetData>
  <mergeCells count="24">
    <mergeCell ref="C208:R210"/>
    <mergeCell ref="C212:Q213"/>
    <mergeCell ref="C14:O20"/>
    <mergeCell ref="C38:O40"/>
    <mergeCell ref="C128:O134"/>
    <mergeCell ref="C59:O68"/>
    <mergeCell ref="C70:O75"/>
    <mergeCell ref="C77:O85"/>
    <mergeCell ref="C87:O109"/>
    <mergeCell ref="C111:O119"/>
    <mergeCell ref="C121:O126"/>
    <mergeCell ref="C136:O148"/>
    <mergeCell ref="C150:O156"/>
    <mergeCell ref="C158:O170"/>
    <mergeCell ref="C172:O175"/>
    <mergeCell ref="C177:O183"/>
    <mergeCell ref="C193:O198"/>
    <mergeCell ref="C200:O205"/>
    <mergeCell ref="D5:O6"/>
    <mergeCell ref="C10:O12"/>
    <mergeCell ref="C22:O36"/>
    <mergeCell ref="C42:O50"/>
    <mergeCell ref="C52:O57"/>
    <mergeCell ref="C185:O191"/>
  </mergeCells>
  <hyperlinks>
    <hyperlink ref="Q52" location="'Materiales Bibliográfico'!A1" tooltip="Material Bibliográfico" display="Ir a….." xr:uid="{00000000-0004-0000-0100-000000000000}"/>
    <hyperlink ref="Q59" location="'Consultoría Especializada'!A1" tooltip="Consultoria Especializada" display="Ir a….." xr:uid="{00000000-0004-0000-0100-000001000000}"/>
    <hyperlink ref="Q70" location="Equipos!A1" tooltip="Equipos" display="Ir a….." xr:uid="{00000000-0004-0000-0100-000002000000}"/>
    <hyperlink ref="Q77" location="'Eventos Académicos'!A1" tooltip="Eventos Académicos" display="Ir a….." xr:uid="{00000000-0004-0000-0100-000003000000}"/>
    <hyperlink ref="Q172" location="Publicaciones!A1" tooltip="Publicaciones y difusión de resultados" display="Ir a….." xr:uid="{00000000-0004-0000-0100-000004000000}"/>
    <hyperlink ref="Q136" location="'Materiales e Insumos'!A1" tooltip="Material e Insumos" display="Ir a….." xr:uid="{00000000-0004-0000-0100-000005000000}"/>
    <hyperlink ref="Q87" location="Personal!A1" tooltip="Personal" display="Ir a….." xr:uid="{00000000-0004-0000-0100-000006000000}"/>
    <hyperlink ref="Q177" location="'Propiedad Intelectual'!A1" tooltip="Propiedad intelectual" display="Ir a….." xr:uid="{00000000-0004-0000-0100-000007000000}"/>
    <hyperlink ref="Q159" location="'Registros y Certificaciones'!A1" tooltip="Registros y Certificaciones" display="Ir a….." xr:uid="{00000000-0004-0000-0100-000008000000}"/>
    <hyperlink ref="Q122" location="'Salidas de campo'!A1" tooltip="Salidas de campo" display="Ir a….." xr:uid="{00000000-0004-0000-0100-000009000000}"/>
    <hyperlink ref="Q129" location="'Servicios técnicos'!A1" tooltip="Servicios Técnicos y Tecnológicos" display="Ir a….." xr:uid="{00000000-0004-0000-0100-00000A000000}"/>
    <hyperlink ref="Q151" location="Software!A1" tooltip="Software especializado" display="Ir a….." xr:uid="{00000000-0004-0000-0100-00000B000000}"/>
    <hyperlink ref="Q112" location="Viajes!A1" tooltip="Viajes" display="Ir a….." xr:uid="{00000000-0004-0000-0100-00000C000000}"/>
    <hyperlink ref="Q193" location="'Alquiler de espacios yo Instala'!A1" tooltip="Alquiler de espacios" display="Ir a….." xr:uid="{00000000-0004-0000-0100-00000D000000}"/>
    <hyperlink ref="Q200" location="'Uso de espacios yo Instalacione'!A1" tooltip="Uso de espacios" display="Ir a….." xr:uid="{00000000-0004-0000-0100-00000E000000}"/>
    <hyperlink ref="Q185" location="'Formación PHD'!A1" tooltip="Propiedad intelectual" display="Ir a….." xr:uid="{00000000-0004-0000-0100-00000F000000}"/>
  </hyperlinks>
  <pageMargins left="0.7" right="0.7" top="0.75" bottom="0.75" header="0.3" footer="0.3"/>
  <pageSetup scale="55" orientation="portrait" r:id="rId1"/>
  <rowBreaks count="3" manualBreakCount="3">
    <brk id="68" min="1" max="16" man="1"/>
    <brk id="120" min="1" max="16" man="1"/>
    <brk id="192" min="1" max="16"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dimension ref="B3:U41"/>
  <sheetViews>
    <sheetView showGridLines="0" zoomScale="80" zoomScaleNormal="80" workbookViewId="0">
      <pane xSplit="1" ySplit="8" topLeftCell="B9" activePane="bottomRight" state="frozen"/>
      <selection pane="topRight" activeCell="B1" sqref="B1"/>
      <selection pane="bottomLeft" activeCell="A9" sqref="A9"/>
      <selection pane="bottomRight" activeCell="C11" activeCellId="1" sqref="B9 C11"/>
    </sheetView>
  </sheetViews>
  <sheetFormatPr baseColWidth="10" defaultColWidth="11.453125" defaultRowHeight="14.5" x14ac:dyDescent="0.35"/>
  <cols>
    <col min="1" max="1" width="2.7265625" customWidth="1"/>
    <col min="2" max="2" width="21.81640625" customWidth="1"/>
    <col min="3" max="3" width="14.26953125" customWidth="1"/>
    <col min="4" max="4" width="12.1796875" customWidth="1"/>
    <col min="5" max="5" width="11.81640625" customWidth="1"/>
    <col min="6" max="6" width="28.7265625" customWidth="1"/>
    <col min="7" max="7" width="11.81640625" customWidth="1"/>
    <col min="8" max="8" width="29" hidden="1" customWidth="1"/>
    <col min="9" max="9" width="29" customWidth="1"/>
    <col min="10" max="10" width="15" hidden="1" customWidth="1"/>
    <col min="11" max="11" width="24.81640625" hidden="1" customWidth="1"/>
    <col min="12" max="12" width="21.7265625" customWidth="1"/>
    <col min="13" max="13" width="14.26953125" hidden="1" customWidth="1"/>
    <col min="14" max="14" width="12.54296875" customWidth="1"/>
    <col min="15" max="15" width="18.81640625" customWidth="1"/>
    <col min="16" max="16" width="14.7265625" hidden="1" customWidth="1"/>
    <col min="17" max="18" width="26.1796875" customWidth="1"/>
    <col min="19" max="19" width="28.81640625" customWidth="1"/>
    <col min="20" max="20" width="21" customWidth="1"/>
    <col min="21" max="21" width="23.54296875" customWidth="1"/>
  </cols>
  <sheetData>
    <row r="3" spans="2:21" ht="24" customHeight="1" x14ac:dyDescent="0.35">
      <c r="C3" s="243" t="s">
        <v>15</v>
      </c>
      <c r="D3" s="238"/>
      <c r="E3" s="239"/>
      <c r="F3" s="237">
        <f>+'Ficha Resumen'!D18</f>
        <v>0</v>
      </c>
      <c r="G3" s="237"/>
      <c r="H3" s="237"/>
      <c r="I3" s="237"/>
      <c r="J3" s="237"/>
      <c r="K3" s="237"/>
      <c r="L3" s="237"/>
      <c r="M3" s="237"/>
      <c r="N3" s="237"/>
      <c r="O3" s="237"/>
      <c r="P3" s="237"/>
      <c r="Q3" s="237"/>
      <c r="R3" s="237"/>
      <c r="S3" s="237"/>
      <c r="T3" s="237"/>
      <c r="U3" s="237"/>
    </row>
    <row r="5" spans="2:21" ht="21" x14ac:dyDescent="0.5">
      <c r="C5" s="36" t="s">
        <v>178</v>
      </c>
      <c r="D5" s="36"/>
      <c r="E5" s="36"/>
      <c r="F5" s="36"/>
      <c r="G5" s="36"/>
      <c r="H5" s="36"/>
      <c r="I5" s="36"/>
      <c r="J5" s="36"/>
      <c r="K5" s="36"/>
      <c r="L5" s="36"/>
      <c r="M5" s="36"/>
      <c r="N5" s="36"/>
      <c r="O5" s="36"/>
      <c r="P5" s="36"/>
      <c r="Q5" s="36"/>
      <c r="R5" s="36"/>
      <c r="S5" s="36"/>
      <c r="T5" s="36"/>
      <c r="U5" s="36"/>
    </row>
    <row r="6" spans="2:21" ht="21" x14ac:dyDescent="0.5">
      <c r="C6" s="14" t="s">
        <v>35</v>
      </c>
      <c r="D6" s="14"/>
      <c r="E6" s="38"/>
      <c r="F6" s="38"/>
      <c r="G6" s="38"/>
      <c r="H6" s="38"/>
      <c r="I6" s="38"/>
      <c r="J6" s="38"/>
      <c r="K6" s="38"/>
      <c r="L6" s="38"/>
      <c r="M6" s="38"/>
      <c r="N6" s="38"/>
      <c r="O6" s="38"/>
      <c r="P6" s="38"/>
      <c r="Q6" s="38"/>
      <c r="R6" s="38"/>
      <c r="S6" s="38"/>
      <c r="T6" s="38"/>
      <c r="U6" s="38"/>
    </row>
    <row r="7" spans="2:21" s="67" customFormat="1" ht="12.65" customHeight="1" x14ac:dyDescent="0.5">
      <c r="B7" s="95"/>
      <c r="C7" s="14"/>
      <c r="D7" s="14"/>
      <c r="E7" s="14"/>
      <c r="F7" s="14"/>
      <c r="G7" s="14"/>
      <c r="H7" s="68"/>
      <c r="I7" s="68"/>
      <c r="J7" s="68"/>
      <c r="K7" s="68"/>
      <c r="L7" s="68"/>
      <c r="M7" s="68"/>
      <c r="N7" s="69"/>
      <c r="O7" s="69"/>
      <c r="P7" s="69"/>
      <c r="Q7" s="69"/>
      <c r="R7" s="69"/>
      <c r="S7" s="69"/>
    </row>
    <row r="8" spans="2:21" ht="62" x14ac:dyDescent="0.35">
      <c r="B8" s="16" t="s">
        <v>175</v>
      </c>
      <c r="C8" s="16" t="s">
        <v>81</v>
      </c>
      <c r="D8" s="16" t="s">
        <v>168</v>
      </c>
      <c r="E8" s="16" t="s">
        <v>169</v>
      </c>
      <c r="F8" s="16" t="s">
        <v>170</v>
      </c>
      <c r="G8" s="16" t="s">
        <v>171</v>
      </c>
      <c r="H8" s="16" t="s">
        <v>180</v>
      </c>
      <c r="I8" s="16" t="s">
        <v>179</v>
      </c>
      <c r="J8" s="16" t="s">
        <v>176</v>
      </c>
      <c r="K8" s="16" t="s">
        <v>177</v>
      </c>
      <c r="L8" s="16" t="s">
        <v>172</v>
      </c>
      <c r="M8" s="16" t="s">
        <v>11</v>
      </c>
      <c r="N8" s="16" t="s">
        <v>17</v>
      </c>
      <c r="O8" s="16" t="s">
        <v>33</v>
      </c>
      <c r="P8" s="16" t="s">
        <v>4</v>
      </c>
      <c r="Q8" s="32" t="str">
        <f>+'Uso de espacios yo Instalacione'!N7</f>
        <v>Financiado Caja</v>
      </c>
      <c r="R8" s="32" t="str">
        <f>+'Uso de espacios yo Instalacione'!O7</f>
        <v>Financiado No Caja</v>
      </c>
      <c r="S8" s="32" t="str">
        <f>+'Uso de espacios yo Instalacione'!P7</f>
        <v>Contrapartida Especie</v>
      </c>
      <c r="T8" s="32" t="str">
        <f>+'Uso de espacios yo Instalacione'!Q7</f>
        <v>Contrapartida Efectivo</v>
      </c>
      <c r="U8" s="18" t="s">
        <v>6</v>
      </c>
    </row>
    <row r="9" spans="2:21" x14ac:dyDescent="0.35">
      <c r="B9" s="3"/>
      <c r="C9" s="3"/>
      <c r="D9" s="3"/>
      <c r="E9" s="3"/>
      <c r="F9" s="3"/>
      <c r="G9" s="3"/>
      <c r="H9" s="3"/>
      <c r="I9" s="3"/>
      <c r="J9" s="3"/>
      <c r="K9" s="3"/>
      <c r="L9" s="4"/>
      <c r="M9" s="8">
        <f t="shared" ref="M9:M38" si="0">+L9*E9*D9</f>
        <v>0</v>
      </c>
      <c r="N9" s="3"/>
      <c r="O9" s="3"/>
      <c r="P9" s="3"/>
      <c r="Q9" s="64">
        <f>IF(AND(L9&gt;6000000,O9=Hoja2!$B$16,C9=Hoja2!$B$164),"Error beca no debe superar los $6.000.000",IF(O9=Hoja2!$B$16,M9*(1+IFERROR(VLOOKUP(N9,Hoja2!$B$5:$E$9,2,FALSE),0))^IFERROR(VLOOKUP(N9,Hoja2!$B$5:$E$9,4,FALSE),1),0))</f>
        <v>0</v>
      </c>
      <c r="R9" s="64">
        <f>+IF(N9=Hoja2!$B$17,L9*(1+IFERROR(VLOOKUP(M9,Hoja2!$B$5:$E$9,2,FALSE),0))^IFERROR(VLOOKUP(M9,Hoja2!$B$5:$E$9,4,FALSE),1),0)</f>
        <v>0</v>
      </c>
      <c r="S9" s="64">
        <f>+IF(O9=Hoja2!$B$19,M9*(1+IFERROR(VLOOKUP(N9,Hoja2!$B$5:$E$9,2,FALSE),0))^IFERROR(VLOOKUP(N9,Hoja2!$B$5:$E$9,4,FALSE),1),0)</f>
        <v>0</v>
      </c>
      <c r="T9" s="64">
        <f>+IF(O9=Hoja2!$B$18,M9*(1+IFERROR(VLOOKUP(N9,Hoja2!$B$5:$E$9,2,FALSE),0))^IFERROR(VLOOKUP(N9,Hoja2!$B$5:$E$9,4,FALSE),1),0)</f>
        <v>0</v>
      </c>
      <c r="U9" s="65">
        <f>+SUM(Q9,S9,T9)</f>
        <v>0</v>
      </c>
    </row>
    <row r="10" spans="2:21" x14ac:dyDescent="0.35">
      <c r="B10" s="3"/>
      <c r="C10" s="3"/>
      <c r="D10" s="3"/>
      <c r="E10" s="3"/>
      <c r="F10" s="3"/>
      <c r="G10" s="3"/>
      <c r="H10" s="3"/>
      <c r="I10" s="3"/>
      <c r="J10" s="3"/>
      <c r="K10" s="3"/>
      <c r="L10" s="4"/>
      <c r="M10" s="8">
        <f t="shared" si="0"/>
        <v>0</v>
      </c>
      <c r="N10" s="3"/>
      <c r="O10" s="3"/>
      <c r="P10" s="3"/>
      <c r="Q10" s="64">
        <f>IF(AND(L10&gt;6000000,O10=Hoja2!$B$16,C10=Hoja2!$B$164),"Error beca no debe superar los $6.000.000",IF(O10=Hoja2!$B$16,M10*(1+IFERROR(VLOOKUP(N10,Hoja2!$B$5:$E$9,2,FALSE),0))^IFERROR(VLOOKUP(N10,Hoja2!$B$5:$E$9,4,FALSE),1),0))</f>
        <v>0</v>
      </c>
      <c r="R10" s="64">
        <f>+IF(N10=Hoja2!$B$17,L10*(1+IFERROR(VLOOKUP(M10,Hoja2!$B$5:$E$9,2,FALSE),0))^IFERROR(VLOOKUP(M10,Hoja2!$B$5:$E$9,4,FALSE),1),0)</f>
        <v>0</v>
      </c>
      <c r="S10" s="64">
        <f>+IF(O10=Hoja2!$B$19,M10*(1+IFERROR(VLOOKUP(N10,Hoja2!$B$5:$E$9,2,FALSE),0))^IFERROR(VLOOKUP(N10,Hoja2!$B$5:$E$9,4,FALSE),1),0)</f>
        <v>0</v>
      </c>
      <c r="T10" s="64">
        <f>+IF(O10=Hoja2!$B$18,M10*(1+IFERROR(VLOOKUP(N10,Hoja2!$B$5:$E$9,2,FALSE),0))^IFERROR(VLOOKUP(N10,Hoja2!$B$5:$E$9,4,FALSE),1),0)</f>
        <v>0</v>
      </c>
      <c r="U10" s="65">
        <f t="shared" ref="U10:U38" si="1">+SUM(Q10,S10,T10)</f>
        <v>0</v>
      </c>
    </row>
    <row r="11" spans="2:21" x14ac:dyDescent="0.35">
      <c r="B11" s="3"/>
      <c r="C11" s="3"/>
      <c r="D11" s="3"/>
      <c r="E11" s="3"/>
      <c r="F11" s="3"/>
      <c r="G11" s="3"/>
      <c r="H11" s="3"/>
      <c r="I11" s="3"/>
      <c r="J11" s="3"/>
      <c r="K11" s="3"/>
      <c r="L11" s="4"/>
      <c r="M11" s="8">
        <f t="shared" si="0"/>
        <v>0</v>
      </c>
      <c r="N11" s="3"/>
      <c r="O11" s="3"/>
      <c r="P11" s="3"/>
      <c r="Q11" s="64">
        <f>IF(AND(L11&gt;6000000,O11=Hoja2!$B$16,C11=Hoja2!$B$164),"Error beca no debe superar los $6.000.000",IF(O11=Hoja2!$B$16,M11*(1+IFERROR(VLOOKUP(N11,Hoja2!$B$5:$E$9,2,FALSE),0))^IFERROR(VLOOKUP(N11,Hoja2!$B$5:$E$9,4,FALSE),1),0))</f>
        <v>0</v>
      </c>
      <c r="R11" s="64">
        <f>+IF(N11=Hoja2!$B$17,L11*(1+IFERROR(VLOOKUP(M11,Hoja2!$B$5:$E$9,2,FALSE),0))^IFERROR(VLOOKUP(M11,Hoja2!$B$5:$E$9,4,FALSE),1),0)</f>
        <v>0</v>
      </c>
      <c r="S11" s="64">
        <f>+IF(O11=Hoja2!$B$19,M11*(1+IFERROR(VLOOKUP(N11,Hoja2!$B$5:$E$9,2,FALSE),0))^IFERROR(VLOOKUP(N11,Hoja2!$B$5:$E$9,4,FALSE),1),0)</f>
        <v>0</v>
      </c>
      <c r="T11" s="64">
        <f>+IF(O11=Hoja2!$B$18,M11*(1+IFERROR(VLOOKUP(N11,Hoja2!$B$5:$E$9,2,FALSE),0))^IFERROR(VLOOKUP(N11,Hoja2!$B$5:$E$9,4,FALSE),1),0)</f>
        <v>0</v>
      </c>
      <c r="U11" s="65">
        <f t="shared" si="1"/>
        <v>0</v>
      </c>
    </row>
    <row r="12" spans="2:21" x14ac:dyDescent="0.35">
      <c r="B12" s="3"/>
      <c r="C12" s="3"/>
      <c r="D12" s="3"/>
      <c r="E12" s="3"/>
      <c r="F12" s="3"/>
      <c r="G12" s="3"/>
      <c r="H12" s="3"/>
      <c r="I12" s="3"/>
      <c r="J12" s="3"/>
      <c r="K12" s="3"/>
      <c r="L12" s="4"/>
      <c r="M12" s="8">
        <f t="shared" si="0"/>
        <v>0</v>
      </c>
      <c r="N12" s="3"/>
      <c r="O12" s="3"/>
      <c r="P12" s="3"/>
      <c r="Q12" s="64">
        <f>IF(AND(L12&gt;6000000,O12=Hoja2!$B$16,C12=Hoja2!$B$164),"Error beca no debe superar los $6.000.000",IF(O12=Hoja2!$B$16,M12*(1+IFERROR(VLOOKUP(N12,Hoja2!$B$5:$E$9,2,FALSE),0))^IFERROR(VLOOKUP(N12,Hoja2!$B$5:$E$9,4,FALSE),1),0))</f>
        <v>0</v>
      </c>
      <c r="R12" s="64">
        <f>+IF(N12=Hoja2!$B$17,L12*(1+IFERROR(VLOOKUP(M12,Hoja2!$B$5:$E$9,2,FALSE),0))^IFERROR(VLOOKUP(M12,Hoja2!$B$5:$E$9,4,FALSE),1),0)</f>
        <v>0</v>
      </c>
      <c r="S12" s="64">
        <f>+IF(O12=Hoja2!$B$19,M12*(1+IFERROR(VLOOKUP(N12,Hoja2!$B$5:$E$9,2,FALSE),0))^IFERROR(VLOOKUP(N12,Hoja2!$B$5:$E$9,4,FALSE),1),0)</f>
        <v>0</v>
      </c>
      <c r="T12" s="64">
        <f>+IF(O12=Hoja2!$B$18,M12*(1+IFERROR(VLOOKUP(N12,Hoja2!$B$5:$E$9,2,FALSE),0))^IFERROR(VLOOKUP(N12,Hoja2!$B$5:$E$9,4,FALSE),1),0)</f>
        <v>0</v>
      </c>
      <c r="U12" s="65">
        <f t="shared" si="1"/>
        <v>0</v>
      </c>
    </row>
    <row r="13" spans="2:21" x14ac:dyDescent="0.35">
      <c r="B13" s="3"/>
      <c r="C13" s="3"/>
      <c r="D13" s="3"/>
      <c r="E13" s="3"/>
      <c r="F13" s="3"/>
      <c r="G13" s="3"/>
      <c r="H13" s="3"/>
      <c r="I13" s="3"/>
      <c r="J13" s="3"/>
      <c r="K13" s="3"/>
      <c r="L13" s="4"/>
      <c r="M13" s="8">
        <f t="shared" si="0"/>
        <v>0</v>
      </c>
      <c r="N13" s="3"/>
      <c r="O13" s="3"/>
      <c r="P13" s="3"/>
      <c r="Q13" s="64">
        <f>IF(AND(L13&gt;6000000,O13=Hoja2!$B$16,C13=Hoja2!$B$164),"Error beca no debe superar los $6.000.000",IF(O13=Hoja2!$B$16,M13*(1+IFERROR(VLOOKUP(N13,Hoja2!$B$5:$E$9,2,FALSE),0))^IFERROR(VLOOKUP(N13,Hoja2!$B$5:$E$9,4,FALSE),1),0))</f>
        <v>0</v>
      </c>
      <c r="R13" s="64">
        <f>+IF(N13=Hoja2!$B$17,L13*(1+IFERROR(VLOOKUP(M13,Hoja2!$B$5:$E$9,2,FALSE),0))^IFERROR(VLOOKUP(M13,Hoja2!$B$5:$E$9,4,FALSE),1),0)</f>
        <v>0</v>
      </c>
      <c r="S13" s="64">
        <f>+IF(O13=Hoja2!$B$19,M13*(1+IFERROR(VLOOKUP(N13,Hoja2!$B$5:$E$9,2,FALSE),0))^IFERROR(VLOOKUP(N13,Hoja2!$B$5:$E$9,4,FALSE),1),0)</f>
        <v>0</v>
      </c>
      <c r="T13" s="64">
        <f>+IF(O13=Hoja2!$B$18,M13*(1+IFERROR(VLOOKUP(N13,Hoja2!$B$5:$E$9,2,FALSE),0))^IFERROR(VLOOKUP(N13,Hoja2!$B$5:$E$9,4,FALSE),1),0)</f>
        <v>0</v>
      </c>
      <c r="U13" s="65">
        <f t="shared" si="1"/>
        <v>0</v>
      </c>
    </row>
    <row r="14" spans="2:21" x14ac:dyDescent="0.35">
      <c r="B14" s="3"/>
      <c r="C14" s="3"/>
      <c r="D14" s="3"/>
      <c r="E14" s="3"/>
      <c r="F14" s="3"/>
      <c r="G14" s="3"/>
      <c r="H14" s="3"/>
      <c r="I14" s="3"/>
      <c r="J14" s="3"/>
      <c r="K14" s="3"/>
      <c r="L14" s="4"/>
      <c r="M14" s="8">
        <f t="shared" si="0"/>
        <v>0</v>
      </c>
      <c r="N14" s="3"/>
      <c r="O14" s="3"/>
      <c r="P14" s="3"/>
      <c r="Q14" s="64">
        <f>IF(AND(L14&gt;6000000,O14=Hoja2!$B$16,C14=Hoja2!$B$164),"Error beca no debe superar los $6.000.000",IF(O14=Hoja2!$B$16,M14*(1+IFERROR(VLOOKUP(N14,Hoja2!$B$5:$E$9,2,FALSE),0))^IFERROR(VLOOKUP(N14,Hoja2!$B$5:$E$9,4,FALSE),1),0))</f>
        <v>0</v>
      </c>
      <c r="R14" s="64">
        <f>+IF(N14=Hoja2!$B$17,L14*(1+IFERROR(VLOOKUP(M14,Hoja2!$B$5:$E$9,2,FALSE),0))^IFERROR(VLOOKUP(M14,Hoja2!$B$5:$E$9,4,FALSE),1),0)</f>
        <v>0</v>
      </c>
      <c r="S14" s="64">
        <f>+IF(O14=Hoja2!$B$19,M14*(1+IFERROR(VLOOKUP(N14,Hoja2!$B$5:$E$9,2,FALSE),0))^IFERROR(VLOOKUP(N14,Hoja2!$B$5:$E$9,4,FALSE),1),0)</f>
        <v>0</v>
      </c>
      <c r="T14" s="64">
        <f>+IF(O14=Hoja2!$B$18,M14*(1+IFERROR(VLOOKUP(N14,Hoja2!$B$5:$E$9,2,FALSE),0))^IFERROR(VLOOKUP(N14,Hoja2!$B$5:$E$9,4,FALSE),1),0)</f>
        <v>0</v>
      </c>
      <c r="U14" s="65">
        <f t="shared" si="1"/>
        <v>0</v>
      </c>
    </row>
    <row r="15" spans="2:21" x14ac:dyDescent="0.35">
      <c r="B15" s="3"/>
      <c r="C15" s="3"/>
      <c r="D15" s="3"/>
      <c r="E15" s="3"/>
      <c r="F15" s="3"/>
      <c r="G15" s="3"/>
      <c r="H15" s="3"/>
      <c r="I15" s="3"/>
      <c r="J15" s="3"/>
      <c r="K15" s="3"/>
      <c r="L15" s="4"/>
      <c r="M15" s="8">
        <f t="shared" si="0"/>
        <v>0</v>
      </c>
      <c r="N15" s="3"/>
      <c r="O15" s="3"/>
      <c r="P15" s="3"/>
      <c r="Q15" s="64">
        <f>IF(AND(L15&gt;6000000,O15=Hoja2!$B$16,C15=Hoja2!$B$164),"Error beca no debe superar los $6.000.000",IF(O15=Hoja2!$B$16,M15*(1+IFERROR(VLOOKUP(N15,Hoja2!$B$5:$E$9,2,FALSE),0))^IFERROR(VLOOKUP(N15,Hoja2!$B$5:$E$9,4,FALSE),1),0))</f>
        <v>0</v>
      </c>
      <c r="R15" s="64">
        <f>+IF(N15=Hoja2!$B$17,L15*(1+IFERROR(VLOOKUP(M15,Hoja2!$B$5:$E$9,2,FALSE),0))^IFERROR(VLOOKUP(M15,Hoja2!$B$5:$E$9,4,FALSE),1),0)</f>
        <v>0</v>
      </c>
      <c r="S15" s="64">
        <f>+IF(O15=Hoja2!$B$19,M15*(1+IFERROR(VLOOKUP(N15,Hoja2!$B$5:$E$9,2,FALSE),0))^IFERROR(VLOOKUP(N15,Hoja2!$B$5:$E$9,4,FALSE),1),0)</f>
        <v>0</v>
      </c>
      <c r="T15" s="64">
        <f>+IF(O15=Hoja2!$B$18,M15*(1+IFERROR(VLOOKUP(N15,Hoja2!$B$5:$E$9,2,FALSE),0))^IFERROR(VLOOKUP(N15,Hoja2!$B$5:$E$9,4,FALSE),1),0)</f>
        <v>0</v>
      </c>
      <c r="U15" s="65">
        <f t="shared" si="1"/>
        <v>0</v>
      </c>
    </row>
    <row r="16" spans="2:21" x14ac:dyDescent="0.35">
      <c r="B16" s="3"/>
      <c r="C16" s="3"/>
      <c r="D16" s="3"/>
      <c r="E16" s="3"/>
      <c r="F16" s="3"/>
      <c r="G16" s="3"/>
      <c r="H16" s="3"/>
      <c r="I16" s="3"/>
      <c r="J16" s="3"/>
      <c r="K16" s="3"/>
      <c r="L16" s="4"/>
      <c r="M16" s="8">
        <f t="shared" si="0"/>
        <v>0</v>
      </c>
      <c r="N16" s="3"/>
      <c r="O16" s="3"/>
      <c r="P16" s="3"/>
      <c r="Q16" s="64">
        <f>IF(AND(L16&gt;6000000,O16=Hoja2!$B$16,C16=Hoja2!$B$164),"Error beca no debe superar los $6.000.000",IF(O16=Hoja2!$B$16,M16*(1+IFERROR(VLOOKUP(N16,Hoja2!$B$5:$E$9,2,FALSE),0))^IFERROR(VLOOKUP(N16,Hoja2!$B$5:$E$9,4,FALSE),1),0))</f>
        <v>0</v>
      </c>
      <c r="R16" s="64">
        <f>+IF(N16=Hoja2!$B$17,L16*(1+IFERROR(VLOOKUP(M16,Hoja2!$B$5:$E$9,2,FALSE),0))^IFERROR(VLOOKUP(M16,Hoja2!$B$5:$E$9,4,FALSE),1),0)</f>
        <v>0</v>
      </c>
      <c r="S16" s="64">
        <f>+IF(O16=Hoja2!$B$19,M16*(1+IFERROR(VLOOKUP(N16,Hoja2!$B$5:$E$9,2,FALSE),0))^IFERROR(VLOOKUP(N16,Hoja2!$B$5:$E$9,4,FALSE),1),0)</f>
        <v>0</v>
      </c>
      <c r="T16" s="64">
        <f>+IF(O16=Hoja2!$B$18,M16*(1+IFERROR(VLOOKUP(N16,Hoja2!$B$5:$E$9,2,FALSE),0))^IFERROR(VLOOKUP(N16,Hoja2!$B$5:$E$9,4,FALSE),1),0)</f>
        <v>0</v>
      </c>
      <c r="U16" s="65">
        <f t="shared" si="1"/>
        <v>0</v>
      </c>
    </row>
    <row r="17" spans="2:21" x14ac:dyDescent="0.35">
      <c r="B17" s="3"/>
      <c r="C17" s="3"/>
      <c r="D17" s="3"/>
      <c r="E17" s="3"/>
      <c r="F17" s="3"/>
      <c r="G17" s="3"/>
      <c r="H17" s="3"/>
      <c r="I17" s="3"/>
      <c r="J17" s="3"/>
      <c r="K17" s="3"/>
      <c r="L17" s="4"/>
      <c r="M17" s="8">
        <f t="shared" si="0"/>
        <v>0</v>
      </c>
      <c r="N17" s="3"/>
      <c r="O17" s="3"/>
      <c r="P17" s="3"/>
      <c r="Q17" s="64">
        <f>IF(AND(L17&gt;6000000,O17=Hoja2!$B$16,C17=Hoja2!$B$164),"Error beca no debe superar los $6.000.000",IF(O17=Hoja2!$B$16,M17*(1+IFERROR(VLOOKUP(N17,Hoja2!$B$5:$E$9,2,FALSE),0))^IFERROR(VLOOKUP(N17,Hoja2!$B$5:$E$9,4,FALSE),1),0))</f>
        <v>0</v>
      </c>
      <c r="R17" s="64">
        <f>+IF(N17=Hoja2!$B$17,L17*(1+IFERROR(VLOOKUP(M17,Hoja2!$B$5:$E$9,2,FALSE),0))^IFERROR(VLOOKUP(M17,Hoja2!$B$5:$E$9,4,FALSE),1),0)</f>
        <v>0</v>
      </c>
      <c r="S17" s="64">
        <f>+IF(O17=Hoja2!$B$19,M17*(1+IFERROR(VLOOKUP(N17,Hoja2!$B$5:$E$9,2,FALSE),0))^IFERROR(VLOOKUP(N17,Hoja2!$B$5:$E$9,4,FALSE),1),0)</f>
        <v>0</v>
      </c>
      <c r="T17" s="64">
        <f>+IF(O17=Hoja2!$B$18,M17*(1+IFERROR(VLOOKUP(N17,Hoja2!$B$5:$E$9,2,FALSE),0))^IFERROR(VLOOKUP(N17,Hoja2!$B$5:$E$9,4,FALSE),1),0)</f>
        <v>0</v>
      </c>
      <c r="U17" s="65">
        <f t="shared" si="1"/>
        <v>0</v>
      </c>
    </row>
    <row r="18" spans="2:21" x14ac:dyDescent="0.35">
      <c r="B18" s="3"/>
      <c r="C18" s="3"/>
      <c r="D18" s="3"/>
      <c r="E18" s="3"/>
      <c r="F18" s="3"/>
      <c r="G18" s="3"/>
      <c r="H18" s="3"/>
      <c r="I18" s="3"/>
      <c r="J18" s="3"/>
      <c r="K18" s="3"/>
      <c r="L18" s="4"/>
      <c r="M18" s="8">
        <f t="shared" si="0"/>
        <v>0</v>
      </c>
      <c r="N18" s="3"/>
      <c r="O18" s="3"/>
      <c r="P18" s="3"/>
      <c r="Q18" s="64">
        <f>IF(AND(L18&gt;6000000,O18=Hoja2!$B$16,C18=Hoja2!$B$164),"Error beca no debe superar los $6.000.000",IF(O18=Hoja2!$B$16,M18*(1+IFERROR(VLOOKUP(N18,Hoja2!$B$5:$E$9,2,FALSE),0))^IFERROR(VLOOKUP(N18,Hoja2!$B$5:$E$9,4,FALSE),1),0))</f>
        <v>0</v>
      </c>
      <c r="R18" s="64">
        <f>+IF(N18=Hoja2!$B$17,L18*(1+IFERROR(VLOOKUP(M18,Hoja2!$B$5:$E$9,2,FALSE),0))^IFERROR(VLOOKUP(M18,Hoja2!$B$5:$E$9,4,FALSE),1),0)</f>
        <v>0</v>
      </c>
      <c r="S18" s="64">
        <f>+IF(O18=Hoja2!$B$19,M18*(1+IFERROR(VLOOKUP(N18,Hoja2!$B$5:$E$9,2,FALSE),0))^IFERROR(VLOOKUP(N18,Hoja2!$B$5:$E$9,4,FALSE),1),0)</f>
        <v>0</v>
      </c>
      <c r="T18" s="64">
        <f>+IF(O18=Hoja2!$B$18,M18*(1+IFERROR(VLOOKUP(N18,Hoja2!$B$5:$E$9,2,FALSE),0))^IFERROR(VLOOKUP(N18,Hoja2!$B$5:$E$9,4,FALSE),1),0)</f>
        <v>0</v>
      </c>
      <c r="U18" s="65">
        <f t="shared" si="1"/>
        <v>0</v>
      </c>
    </row>
    <row r="19" spans="2:21" x14ac:dyDescent="0.35">
      <c r="B19" s="3"/>
      <c r="C19" s="3"/>
      <c r="D19" s="3"/>
      <c r="E19" s="3"/>
      <c r="F19" s="3"/>
      <c r="G19" s="3"/>
      <c r="H19" s="3"/>
      <c r="I19" s="3"/>
      <c r="J19" s="3"/>
      <c r="K19" s="3"/>
      <c r="L19" s="4"/>
      <c r="M19" s="8">
        <f t="shared" si="0"/>
        <v>0</v>
      </c>
      <c r="N19" s="3"/>
      <c r="O19" s="3"/>
      <c r="P19" s="3"/>
      <c r="Q19" s="64">
        <f>IF(AND(L19&gt;6000000,O19=Hoja2!$B$16,C19=Hoja2!$B$164),"Error beca no debe superar los $6.000.000",IF(O19=Hoja2!$B$16,M19*(1+IFERROR(VLOOKUP(N19,Hoja2!$B$5:$E$9,2,FALSE),0))^IFERROR(VLOOKUP(N19,Hoja2!$B$5:$E$9,4,FALSE),1),0))</f>
        <v>0</v>
      </c>
      <c r="R19" s="64">
        <f>+IF(N19=Hoja2!$B$17,L19*(1+IFERROR(VLOOKUP(M19,Hoja2!$B$5:$E$9,2,FALSE),0))^IFERROR(VLOOKUP(M19,Hoja2!$B$5:$E$9,4,FALSE),1),0)</f>
        <v>0</v>
      </c>
      <c r="S19" s="64">
        <f>+IF(O19=Hoja2!$B$19,M19*(1+IFERROR(VLOOKUP(N19,Hoja2!$B$5:$E$9,2,FALSE),0))^IFERROR(VLOOKUP(N19,Hoja2!$B$5:$E$9,4,FALSE),1),0)</f>
        <v>0</v>
      </c>
      <c r="T19" s="64">
        <f>+IF(O19=Hoja2!$B$18,M19*(1+IFERROR(VLOOKUP(N19,Hoja2!$B$5:$E$9,2,FALSE),0))^IFERROR(VLOOKUP(N19,Hoja2!$B$5:$E$9,4,FALSE),1),0)</f>
        <v>0</v>
      </c>
      <c r="U19" s="65">
        <f t="shared" si="1"/>
        <v>0</v>
      </c>
    </row>
    <row r="20" spans="2:21" x14ac:dyDescent="0.35">
      <c r="B20" s="3"/>
      <c r="C20" s="3"/>
      <c r="D20" s="3"/>
      <c r="E20" s="3"/>
      <c r="F20" s="3"/>
      <c r="G20" s="3"/>
      <c r="H20" s="3"/>
      <c r="I20" s="3"/>
      <c r="J20" s="3"/>
      <c r="K20" s="3"/>
      <c r="L20" s="4"/>
      <c r="M20" s="8">
        <f t="shared" si="0"/>
        <v>0</v>
      </c>
      <c r="N20" s="3"/>
      <c r="O20" s="3"/>
      <c r="P20" s="3"/>
      <c r="Q20" s="64">
        <f>IF(AND(L20&gt;6000000,O20=Hoja2!$B$16,C20=Hoja2!$B$164),"Error beca no debe superar los $6.000.000",IF(O20=Hoja2!$B$16,M20*(1+IFERROR(VLOOKUP(N20,Hoja2!$B$5:$E$9,2,FALSE),0))^IFERROR(VLOOKUP(N20,Hoja2!$B$5:$E$9,4,FALSE),1),0))</f>
        <v>0</v>
      </c>
      <c r="R20" s="64">
        <f>+IF(N20=Hoja2!$B$17,L20*(1+IFERROR(VLOOKUP(M20,Hoja2!$B$5:$E$9,2,FALSE),0))^IFERROR(VLOOKUP(M20,Hoja2!$B$5:$E$9,4,FALSE),1),0)</f>
        <v>0</v>
      </c>
      <c r="S20" s="64">
        <f>+IF(O20=Hoja2!$B$19,M20*(1+IFERROR(VLOOKUP(N20,Hoja2!$B$5:$E$9,2,FALSE),0))^IFERROR(VLOOKUP(N20,Hoja2!$B$5:$E$9,4,FALSE),1),0)</f>
        <v>0</v>
      </c>
      <c r="T20" s="64">
        <f>+IF(O20=Hoja2!$B$18,M20*(1+IFERROR(VLOOKUP(N20,Hoja2!$B$5:$E$9,2,FALSE),0))^IFERROR(VLOOKUP(N20,Hoja2!$B$5:$E$9,4,FALSE),1),0)</f>
        <v>0</v>
      </c>
      <c r="U20" s="65">
        <f t="shared" si="1"/>
        <v>0</v>
      </c>
    </row>
    <row r="21" spans="2:21" x14ac:dyDescent="0.35">
      <c r="B21" s="3"/>
      <c r="C21" s="3"/>
      <c r="D21" s="3"/>
      <c r="E21" s="3"/>
      <c r="F21" s="3"/>
      <c r="G21" s="3"/>
      <c r="H21" s="3"/>
      <c r="I21" s="3"/>
      <c r="J21" s="3"/>
      <c r="K21" s="3"/>
      <c r="L21" s="4"/>
      <c r="M21" s="8">
        <f t="shared" si="0"/>
        <v>0</v>
      </c>
      <c r="N21" s="3"/>
      <c r="O21" s="3"/>
      <c r="P21" s="3"/>
      <c r="Q21" s="64">
        <f>IF(AND(L21&gt;6000000,O21=Hoja2!$B$16,C21=Hoja2!$B$164),"Error beca no debe superar los $6.000.000",IF(O21=Hoja2!$B$16,M21*(1+IFERROR(VLOOKUP(N21,Hoja2!$B$5:$E$9,2,FALSE),0))^IFERROR(VLOOKUP(N21,Hoja2!$B$5:$E$9,4,FALSE),1),0))</f>
        <v>0</v>
      </c>
      <c r="R21" s="64">
        <f>+IF(N21=Hoja2!$B$17,L21*(1+IFERROR(VLOOKUP(M21,Hoja2!$B$5:$E$9,2,FALSE),0))^IFERROR(VLOOKUP(M21,Hoja2!$B$5:$E$9,4,FALSE),1),0)</f>
        <v>0</v>
      </c>
      <c r="S21" s="64">
        <f>+IF(O21=Hoja2!$B$19,M21*(1+IFERROR(VLOOKUP(N21,Hoja2!$B$5:$E$9,2,FALSE),0))^IFERROR(VLOOKUP(N21,Hoja2!$B$5:$E$9,4,FALSE),1),0)</f>
        <v>0</v>
      </c>
      <c r="T21" s="64">
        <f>+IF(O21=Hoja2!$B$18,M21*(1+IFERROR(VLOOKUP(N21,Hoja2!$B$5:$E$9,2,FALSE),0))^IFERROR(VLOOKUP(N21,Hoja2!$B$5:$E$9,4,FALSE),1),0)</f>
        <v>0</v>
      </c>
      <c r="U21" s="65">
        <f t="shared" si="1"/>
        <v>0</v>
      </c>
    </row>
    <row r="22" spans="2:21" x14ac:dyDescent="0.35">
      <c r="B22" s="3"/>
      <c r="C22" s="3"/>
      <c r="D22" s="3"/>
      <c r="E22" s="3"/>
      <c r="F22" s="3"/>
      <c r="G22" s="3"/>
      <c r="H22" s="3"/>
      <c r="I22" s="3"/>
      <c r="J22" s="3"/>
      <c r="K22" s="3"/>
      <c r="L22" s="4"/>
      <c r="M22" s="8">
        <f t="shared" si="0"/>
        <v>0</v>
      </c>
      <c r="N22" s="3"/>
      <c r="O22" s="3"/>
      <c r="P22" s="3"/>
      <c r="Q22" s="64">
        <f>IF(AND(L22&gt;6000000,O22=Hoja2!$B$16,C22=Hoja2!$B$164),"Error beca no debe superar los $6.000.000",IF(O22=Hoja2!$B$16,M22*(1+IFERROR(VLOOKUP(N22,Hoja2!$B$5:$E$9,2,FALSE),0))^IFERROR(VLOOKUP(N22,Hoja2!$B$5:$E$9,4,FALSE),1),0))</f>
        <v>0</v>
      </c>
      <c r="R22" s="64">
        <f>+IF(N22=Hoja2!$B$17,L22*(1+IFERROR(VLOOKUP(M22,Hoja2!$B$5:$E$9,2,FALSE),0))^IFERROR(VLOOKUP(M22,Hoja2!$B$5:$E$9,4,FALSE),1),0)</f>
        <v>0</v>
      </c>
      <c r="S22" s="64">
        <f>+IF(O22=Hoja2!$B$19,M22*(1+IFERROR(VLOOKUP(N22,Hoja2!$B$5:$E$9,2,FALSE),0))^IFERROR(VLOOKUP(N22,Hoja2!$B$5:$E$9,4,FALSE),1),0)</f>
        <v>0</v>
      </c>
      <c r="T22" s="64">
        <f>+IF(O22=Hoja2!$B$18,M22*(1+IFERROR(VLOOKUP(N22,Hoja2!$B$5:$E$9,2,FALSE),0))^IFERROR(VLOOKUP(N22,Hoja2!$B$5:$E$9,4,FALSE),1),0)</f>
        <v>0</v>
      </c>
      <c r="U22" s="65">
        <f t="shared" si="1"/>
        <v>0</v>
      </c>
    </row>
    <row r="23" spans="2:21" x14ac:dyDescent="0.35">
      <c r="B23" s="3"/>
      <c r="C23" s="3"/>
      <c r="D23" s="3"/>
      <c r="E23" s="3"/>
      <c r="F23" s="3"/>
      <c r="G23" s="3"/>
      <c r="H23" s="3"/>
      <c r="I23" s="3"/>
      <c r="J23" s="3"/>
      <c r="K23" s="3"/>
      <c r="L23" s="4"/>
      <c r="M23" s="8">
        <f t="shared" si="0"/>
        <v>0</v>
      </c>
      <c r="N23" s="3"/>
      <c r="O23" s="3"/>
      <c r="P23" s="3"/>
      <c r="Q23" s="64">
        <f>IF(AND(L23&gt;6000000,O23=Hoja2!$B$16,C23=Hoja2!$B$164),"Error beca no debe superar los $6.000.000",IF(O23=Hoja2!$B$16,M23*(1+IFERROR(VLOOKUP(N23,Hoja2!$B$5:$E$9,2,FALSE),0))^IFERROR(VLOOKUP(N23,Hoja2!$B$5:$E$9,4,FALSE),1),0))</f>
        <v>0</v>
      </c>
      <c r="R23" s="64">
        <f>+IF(N23=Hoja2!$B$17,L23*(1+IFERROR(VLOOKUP(M23,Hoja2!$B$5:$E$9,2,FALSE),0))^IFERROR(VLOOKUP(M23,Hoja2!$B$5:$E$9,4,FALSE),1),0)</f>
        <v>0</v>
      </c>
      <c r="S23" s="64">
        <f>+IF(O23=Hoja2!$B$19,M23*(1+IFERROR(VLOOKUP(N23,Hoja2!$B$5:$E$9,2,FALSE),0))^IFERROR(VLOOKUP(N23,Hoja2!$B$5:$E$9,4,FALSE),1),0)</f>
        <v>0</v>
      </c>
      <c r="T23" s="64">
        <f>+IF(O23=Hoja2!$B$18,M23*(1+IFERROR(VLOOKUP(N23,Hoja2!$B$5:$E$9,2,FALSE),0))^IFERROR(VLOOKUP(N23,Hoja2!$B$5:$E$9,4,FALSE),1),0)</f>
        <v>0</v>
      </c>
      <c r="U23" s="65">
        <f t="shared" si="1"/>
        <v>0</v>
      </c>
    </row>
    <row r="24" spans="2:21" x14ac:dyDescent="0.35">
      <c r="B24" s="3"/>
      <c r="C24" s="3"/>
      <c r="D24" s="3"/>
      <c r="E24" s="3"/>
      <c r="F24" s="3"/>
      <c r="G24" s="3"/>
      <c r="H24" s="3"/>
      <c r="I24" s="3"/>
      <c r="J24" s="3"/>
      <c r="K24" s="3"/>
      <c r="L24" s="4"/>
      <c r="M24" s="8">
        <f t="shared" si="0"/>
        <v>0</v>
      </c>
      <c r="N24" s="3"/>
      <c r="O24" s="3"/>
      <c r="P24" s="3"/>
      <c r="Q24" s="64">
        <f>IF(AND(L24&gt;6000000,O24=Hoja2!$B$16,C24=Hoja2!$B$164),"Error beca no debe superar los $6.000.000",IF(O24=Hoja2!$B$16,M24*(1+IFERROR(VLOOKUP(N24,Hoja2!$B$5:$E$9,2,FALSE),0))^IFERROR(VLOOKUP(N24,Hoja2!$B$5:$E$9,4,FALSE),1),0))</f>
        <v>0</v>
      </c>
      <c r="R24" s="64">
        <f>+IF(N24=Hoja2!$B$17,L24*(1+IFERROR(VLOOKUP(M24,Hoja2!$B$5:$E$9,2,FALSE),0))^IFERROR(VLOOKUP(M24,Hoja2!$B$5:$E$9,4,FALSE),1),0)</f>
        <v>0</v>
      </c>
      <c r="S24" s="64">
        <f>+IF(O24=Hoja2!$B$19,M24*(1+IFERROR(VLOOKUP(N24,Hoja2!$B$5:$E$9,2,FALSE),0))^IFERROR(VLOOKUP(N24,Hoja2!$B$5:$E$9,4,FALSE),1),0)</f>
        <v>0</v>
      </c>
      <c r="T24" s="64">
        <f>+IF(O24=Hoja2!$B$18,M24*(1+IFERROR(VLOOKUP(N24,Hoja2!$B$5:$E$9,2,FALSE),0))^IFERROR(VLOOKUP(N24,Hoja2!$B$5:$E$9,4,FALSE),1),0)</f>
        <v>0</v>
      </c>
      <c r="U24" s="65">
        <f t="shared" si="1"/>
        <v>0</v>
      </c>
    </row>
    <row r="25" spans="2:21" x14ac:dyDescent="0.35">
      <c r="B25" s="3"/>
      <c r="C25" s="3"/>
      <c r="D25" s="3"/>
      <c r="E25" s="3"/>
      <c r="F25" s="3"/>
      <c r="G25" s="3"/>
      <c r="H25" s="3"/>
      <c r="I25" s="3"/>
      <c r="J25" s="3"/>
      <c r="K25" s="3"/>
      <c r="L25" s="4"/>
      <c r="M25" s="8">
        <f t="shared" si="0"/>
        <v>0</v>
      </c>
      <c r="N25" s="3"/>
      <c r="O25" s="3"/>
      <c r="P25" s="3"/>
      <c r="Q25" s="64">
        <f>IF(AND(L25&gt;6000000,O25=Hoja2!$B$16,C25=Hoja2!$B$164),"Error beca no debe superar los $6.000.000",IF(O25=Hoja2!$B$16,M25*(1+IFERROR(VLOOKUP(N25,Hoja2!$B$5:$E$9,2,FALSE),0))^IFERROR(VLOOKUP(N25,Hoja2!$B$5:$E$9,4,FALSE),1),0))</f>
        <v>0</v>
      </c>
      <c r="R25" s="64">
        <f>+IF(N25=Hoja2!$B$17,L25*(1+IFERROR(VLOOKUP(M25,Hoja2!$B$5:$E$9,2,FALSE),0))^IFERROR(VLOOKUP(M25,Hoja2!$B$5:$E$9,4,FALSE),1),0)</f>
        <v>0</v>
      </c>
      <c r="S25" s="64">
        <f>+IF(O25=Hoja2!$B$19,M25*(1+IFERROR(VLOOKUP(N25,Hoja2!$B$5:$E$9,2,FALSE),0))^IFERROR(VLOOKUP(N25,Hoja2!$B$5:$E$9,4,FALSE),1),0)</f>
        <v>0</v>
      </c>
      <c r="T25" s="64">
        <f>+IF(O25=Hoja2!$B$18,M25*(1+IFERROR(VLOOKUP(N25,Hoja2!$B$5:$E$9,2,FALSE),0))^IFERROR(VLOOKUP(N25,Hoja2!$B$5:$E$9,4,FALSE),1),0)</f>
        <v>0</v>
      </c>
      <c r="U25" s="65">
        <f t="shared" si="1"/>
        <v>0</v>
      </c>
    </row>
    <row r="26" spans="2:21" x14ac:dyDescent="0.35">
      <c r="B26" s="3"/>
      <c r="C26" s="3"/>
      <c r="D26" s="3"/>
      <c r="E26" s="3"/>
      <c r="F26" s="3"/>
      <c r="G26" s="3"/>
      <c r="H26" s="3"/>
      <c r="I26" s="3"/>
      <c r="J26" s="3"/>
      <c r="K26" s="3"/>
      <c r="L26" s="4"/>
      <c r="M26" s="8">
        <f t="shared" si="0"/>
        <v>0</v>
      </c>
      <c r="N26" s="3"/>
      <c r="O26" s="3"/>
      <c r="P26" s="3"/>
      <c r="Q26" s="64">
        <f>IF(AND(L26&gt;6000000,O26=Hoja2!$B$16,C26=Hoja2!$B$164),"Error beca no debe superar los $6.000.000",IF(O26=Hoja2!$B$16,M26*(1+IFERROR(VLOOKUP(N26,Hoja2!$B$5:$E$9,2,FALSE),0))^IFERROR(VLOOKUP(N26,Hoja2!$B$5:$E$9,4,FALSE),1),0))</f>
        <v>0</v>
      </c>
      <c r="R26" s="64">
        <f>+IF(N26=Hoja2!$B$17,L26*(1+IFERROR(VLOOKUP(M26,Hoja2!$B$5:$E$9,2,FALSE),0))^IFERROR(VLOOKUP(M26,Hoja2!$B$5:$E$9,4,FALSE),1),0)</f>
        <v>0</v>
      </c>
      <c r="S26" s="64">
        <f>+IF(O26=Hoja2!$B$19,M26*(1+IFERROR(VLOOKUP(N26,Hoja2!$B$5:$E$9,2,FALSE),0))^IFERROR(VLOOKUP(N26,Hoja2!$B$5:$E$9,4,FALSE),1),0)</f>
        <v>0</v>
      </c>
      <c r="T26" s="64">
        <f>+IF(O26=Hoja2!$B$18,M26*(1+IFERROR(VLOOKUP(N26,Hoja2!$B$5:$E$9,2,FALSE),0))^IFERROR(VLOOKUP(N26,Hoja2!$B$5:$E$9,4,FALSE),1),0)</f>
        <v>0</v>
      </c>
      <c r="U26" s="65">
        <f t="shared" si="1"/>
        <v>0</v>
      </c>
    </row>
    <row r="27" spans="2:21" x14ac:dyDescent="0.35">
      <c r="B27" s="3"/>
      <c r="C27" s="3"/>
      <c r="D27" s="3"/>
      <c r="E27" s="3"/>
      <c r="F27" s="3"/>
      <c r="G27" s="3"/>
      <c r="H27" s="3"/>
      <c r="I27" s="3"/>
      <c r="J27" s="3"/>
      <c r="K27" s="3"/>
      <c r="L27" s="4"/>
      <c r="M27" s="8">
        <f t="shared" si="0"/>
        <v>0</v>
      </c>
      <c r="N27" s="3"/>
      <c r="O27" s="3"/>
      <c r="P27" s="3"/>
      <c r="Q27" s="64">
        <f>IF(AND(L27&gt;6000000,O27=Hoja2!$B$16,C27=Hoja2!$B$164),"Error beca no debe superar los $6.000.000",IF(O27=Hoja2!$B$16,M27*(1+IFERROR(VLOOKUP(N27,Hoja2!$B$5:$E$9,2,FALSE),0))^IFERROR(VLOOKUP(N27,Hoja2!$B$5:$E$9,4,FALSE),1),0))</f>
        <v>0</v>
      </c>
      <c r="R27" s="64">
        <f>+IF(N27=Hoja2!$B$17,L27*(1+IFERROR(VLOOKUP(M27,Hoja2!$B$5:$E$9,2,FALSE),0))^IFERROR(VLOOKUP(M27,Hoja2!$B$5:$E$9,4,FALSE),1),0)</f>
        <v>0</v>
      </c>
      <c r="S27" s="64">
        <f>+IF(O27=Hoja2!$B$19,M27*(1+IFERROR(VLOOKUP(N27,Hoja2!$B$5:$E$9,2,FALSE),0))^IFERROR(VLOOKUP(N27,Hoja2!$B$5:$E$9,4,FALSE),1),0)</f>
        <v>0</v>
      </c>
      <c r="T27" s="64">
        <f>+IF(O27=Hoja2!$B$18,M27*(1+IFERROR(VLOOKUP(N27,Hoja2!$B$5:$E$9,2,FALSE),0))^IFERROR(VLOOKUP(N27,Hoja2!$B$5:$E$9,4,FALSE),1),0)</f>
        <v>0</v>
      </c>
      <c r="U27" s="65">
        <f t="shared" si="1"/>
        <v>0</v>
      </c>
    </row>
    <row r="28" spans="2:21" x14ac:dyDescent="0.35">
      <c r="B28" s="3"/>
      <c r="C28" s="3"/>
      <c r="D28" s="3"/>
      <c r="E28" s="3"/>
      <c r="F28" s="3"/>
      <c r="G28" s="3"/>
      <c r="H28" s="3"/>
      <c r="I28" s="3"/>
      <c r="J28" s="3"/>
      <c r="K28" s="3"/>
      <c r="L28" s="4"/>
      <c r="M28" s="8">
        <f t="shared" si="0"/>
        <v>0</v>
      </c>
      <c r="N28" s="3"/>
      <c r="O28" s="3"/>
      <c r="P28" s="3"/>
      <c r="Q28" s="64">
        <f>IF(AND(L28&gt;6000000,O28=Hoja2!$B$16,C28=Hoja2!$B$164),"Error beca no debe superar los $6.000.000",IF(O28=Hoja2!$B$16,M28*(1+IFERROR(VLOOKUP(N28,Hoja2!$B$5:$E$9,2,FALSE),0))^IFERROR(VLOOKUP(N28,Hoja2!$B$5:$E$9,4,FALSE),1),0))</f>
        <v>0</v>
      </c>
      <c r="R28" s="64">
        <f>+IF(N28=Hoja2!$B$17,L28*(1+IFERROR(VLOOKUP(M28,Hoja2!$B$5:$E$9,2,FALSE),0))^IFERROR(VLOOKUP(M28,Hoja2!$B$5:$E$9,4,FALSE),1),0)</f>
        <v>0</v>
      </c>
      <c r="S28" s="64">
        <f>+IF(O28=Hoja2!$B$19,M28*(1+IFERROR(VLOOKUP(N28,Hoja2!$B$5:$E$9,2,FALSE),0))^IFERROR(VLOOKUP(N28,Hoja2!$B$5:$E$9,4,FALSE),1),0)</f>
        <v>0</v>
      </c>
      <c r="T28" s="64">
        <f>+IF(O28=Hoja2!$B$18,M28*(1+IFERROR(VLOOKUP(N28,Hoja2!$B$5:$E$9,2,FALSE),0))^IFERROR(VLOOKUP(N28,Hoja2!$B$5:$E$9,4,FALSE),1),0)</f>
        <v>0</v>
      </c>
      <c r="U28" s="65">
        <f t="shared" si="1"/>
        <v>0</v>
      </c>
    </row>
    <row r="29" spans="2:21" x14ac:dyDescent="0.35">
      <c r="B29" s="3"/>
      <c r="C29" s="3"/>
      <c r="D29" s="3"/>
      <c r="E29" s="3"/>
      <c r="F29" s="3"/>
      <c r="G29" s="3"/>
      <c r="H29" s="3"/>
      <c r="I29" s="3"/>
      <c r="J29" s="3"/>
      <c r="K29" s="3"/>
      <c r="L29" s="4"/>
      <c r="M29" s="8">
        <f t="shared" si="0"/>
        <v>0</v>
      </c>
      <c r="N29" s="3"/>
      <c r="O29" s="3"/>
      <c r="P29" s="3"/>
      <c r="Q29" s="64">
        <f>IF(AND(L29&gt;6000000,O29=Hoja2!$B$16,C29=Hoja2!$B$164),"Error beca no debe superar los $6.000.000",IF(O29=Hoja2!$B$16,M29*(1+IFERROR(VLOOKUP(N29,Hoja2!$B$5:$E$9,2,FALSE),0))^IFERROR(VLOOKUP(N29,Hoja2!$B$5:$E$9,4,FALSE),1),0))</f>
        <v>0</v>
      </c>
      <c r="R29" s="64">
        <f>+IF(N29=Hoja2!$B$17,L29*(1+IFERROR(VLOOKUP(M29,Hoja2!$B$5:$E$9,2,FALSE),0))^IFERROR(VLOOKUP(M29,Hoja2!$B$5:$E$9,4,FALSE),1),0)</f>
        <v>0</v>
      </c>
      <c r="S29" s="64">
        <f>+IF(O29=Hoja2!$B$19,M29*(1+IFERROR(VLOOKUP(N29,Hoja2!$B$5:$E$9,2,FALSE),0))^IFERROR(VLOOKUP(N29,Hoja2!$B$5:$E$9,4,FALSE),1),0)</f>
        <v>0</v>
      </c>
      <c r="T29" s="64">
        <f>+IF(O29=Hoja2!$B$18,M29*(1+IFERROR(VLOOKUP(N29,Hoja2!$B$5:$E$9,2,FALSE),0))^IFERROR(VLOOKUP(N29,Hoja2!$B$5:$E$9,4,FALSE),1),0)</f>
        <v>0</v>
      </c>
      <c r="U29" s="65">
        <f t="shared" si="1"/>
        <v>0</v>
      </c>
    </row>
    <row r="30" spans="2:21" x14ac:dyDescent="0.35">
      <c r="B30" s="3"/>
      <c r="C30" s="3"/>
      <c r="D30" s="3"/>
      <c r="E30" s="3"/>
      <c r="F30" s="3"/>
      <c r="G30" s="3"/>
      <c r="H30" s="3"/>
      <c r="I30" s="3"/>
      <c r="J30" s="3"/>
      <c r="K30" s="3"/>
      <c r="L30" s="4"/>
      <c r="M30" s="8">
        <f t="shared" si="0"/>
        <v>0</v>
      </c>
      <c r="N30" s="3"/>
      <c r="O30" s="3"/>
      <c r="P30" s="3"/>
      <c r="Q30" s="64">
        <f>IF(AND(L30&gt;6000000,O30=Hoja2!$B$16,C30=Hoja2!$B$164),"Error beca no debe superar los $6.000.000",IF(O30=Hoja2!$B$16,M30*(1+IFERROR(VLOOKUP(N30,Hoja2!$B$5:$E$9,2,FALSE),0))^IFERROR(VLOOKUP(N30,Hoja2!$B$5:$E$9,4,FALSE),1),0))</f>
        <v>0</v>
      </c>
      <c r="R30" s="64">
        <f>+IF(N30=Hoja2!$B$17,L30*(1+IFERROR(VLOOKUP(M30,Hoja2!$B$5:$E$9,2,FALSE),0))^IFERROR(VLOOKUP(M30,Hoja2!$B$5:$E$9,4,FALSE),1),0)</f>
        <v>0</v>
      </c>
      <c r="S30" s="64">
        <f>+IF(O30=Hoja2!$B$19,M30*(1+IFERROR(VLOOKUP(N30,Hoja2!$B$5:$E$9,2,FALSE),0))^IFERROR(VLOOKUP(N30,Hoja2!$B$5:$E$9,4,FALSE),1),0)</f>
        <v>0</v>
      </c>
      <c r="T30" s="64">
        <f>+IF(O30=Hoja2!$B$18,M30*(1+IFERROR(VLOOKUP(N30,Hoja2!$B$5:$E$9,2,FALSE),0))^IFERROR(VLOOKUP(N30,Hoja2!$B$5:$E$9,4,FALSE),1),0)</f>
        <v>0</v>
      </c>
      <c r="U30" s="65">
        <f t="shared" si="1"/>
        <v>0</v>
      </c>
    </row>
    <row r="31" spans="2:21" x14ac:dyDescent="0.35">
      <c r="B31" s="3"/>
      <c r="C31" s="3"/>
      <c r="D31" s="3"/>
      <c r="E31" s="3"/>
      <c r="F31" s="3"/>
      <c r="G31" s="3"/>
      <c r="H31" s="3"/>
      <c r="I31" s="3"/>
      <c r="J31" s="3"/>
      <c r="K31" s="3"/>
      <c r="L31" s="4"/>
      <c r="M31" s="8">
        <f t="shared" si="0"/>
        <v>0</v>
      </c>
      <c r="N31" s="3"/>
      <c r="O31" s="3"/>
      <c r="P31" s="3"/>
      <c r="Q31" s="64">
        <f>IF(AND(L31&gt;6000000,O31=Hoja2!$B$16,C31=Hoja2!$B$164),"Error beca no debe superar los $6.000.000",IF(O31=Hoja2!$B$16,M31*(1+IFERROR(VLOOKUP(N31,Hoja2!$B$5:$E$9,2,FALSE),0))^IFERROR(VLOOKUP(N31,Hoja2!$B$5:$E$9,4,FALSE),1),0))</f>
        <v>0</v>
      </c>
      <c r="R31" s="64">
        <f>+IF(N31=Hoja2!$B$17,L31*(1+IFERROR(VLOOKUP(M31,Hoja2!$B$5:$E$9,2,FALSE),0))^IFERROR(VLOOKUP(M31,Hoja2!$B$5:$E$9,4,FALSE),1),0)</f>
        <v>0</v>
      </c>
      <c r="S31" s="64">
        <f>+IF(O31=Hoja2!$B$19,M31*(1+IFERROR(VLOOKUP(N31,Hoja2!$B$5:$E$9,2,FALSE),0))^IFERROR(VLOOKUP(N31,Hoja2!$B$5:$E$9,4,FALSE),1),0)</f>
        <v>0</v>
      </c>
      <c r="T31" s="64">
        <f>+IF(O31=Hoja2!$B$18,M31*(1+IFERROR(VLOOKUP(N31,Hoja2!$B$5:$E$9,2,FALSE),0))^IFERROR(VLOOKUP(N31,Hoja2!$B$5:$E$9,4,FALSE),1),0)</f>
        <v>0</v>
      </c>
      <c r="U31" s="65">
        <f t="shared" si="1"/>
        <v>0</v>
      </c>
    </row>
    <row r="32" spans="2:21" x14ac:dyDescent="0.35">
      <c r="B32" s="3"/>
      <c r="C32" s="3"/>
      <c r="D32" s="3"/>
      <c r="E32" s="3"/>
      <c r="F32" s="3"/>
      <c r="G32" s="3"/>
      <c r="H32" s="3"/>
      <c r="I32" s="3"/>
      <c r="J32" s="3"/>
      <c r="K32" s="3"/>
      <c r="L32" s="4"/>
      <c r="M32" s="8">
        <f t="shared" si="0"/>
        <v>0</v>
      </c>
      <c r="N32" s="3"/>
      <c r="O32" s="3"/>
      <c r="P32" s="3"/>
      <c r="Q32" s="64">
        <f>IF(AND(L32&gt;6000000,O32=Hoja2!$B$16,C32=Hoja2!$B$164),"Error beca no debe superar los $6.000.000",IF(O32=Hoja2!$B$16,M32*(1+IFERROR(VLOOKUP(N32,Hoja2!$B$5:$E$9,2,FALSE),0))^IFERROR(VLOOKUP(N32,Hoja2!$B$5:$E$9,4,FALSE),1),0))</f>
        <v>0</v>
      </c>
      <c r="R32" s="64">
        <f>+IF(N32=Hoja2!$B$17,L32*(1+IFERROR(VLOOKUP(M32,Hoja2!$B$5:$E$9,2,FALSE),0))^IFERROR(VLOOKUP(M32,Hoja2!$B$5:$E$9,4,FALSE),1),0)</f>
        <v>0</v>
      </c>
      <c r="S32" s="64">
        <f>+IF(O32=Hoja2!$B$19,M32*(1+IFERROR(VLOOKUP(N32,Hoja2!$B$5:$E$9,2,FALSE),0))^IFERROR(VLOOKUP(N32,Hoja2!$B$5:$E$9,4,FALSE),1),0)</f>
        <v>0</v>
      </c>
      <c r="T32" s="64">
        <f>+IF(O32=Hoja2!$B$18,M32*(1+IFERROR(VLOOKUP(N32,Hoja2!$B$5:$E$9,2,FALSE),0))^IFERROR(VLOOKUP(N32,Hoja2!$B$5:$E$9,4,FALSE),1),0)</f>
        <v>0</v>
      </c>
      <c r="U32" s="65">
        <f t="shared" si="1"/>
        <v>0</v>
      </c>
    </row>
    <row r="33" spans="2:21" x14ac:dyDescent="0.35">
      <c r="B33" s="3"/>
      <c r="C33" s="3"/>
      <c r="D33" s="3"/>
      <c r="E33" s="3"/>
      <c r="F33" s="3"/>
      <c r="G33" s="3"/>
      <c r="H33" s="3"/>
      <c r="I33" s="3"/>
      <c r="J33" s="3"/>
      <c r="K33" s="3"/>
      <c r="L33" s="4"/>
      <c r="M33" s="8">
        <f t="shared" si="0"/>
        <v>0</v>
      </c>
      <c r="N33" s="3"/>
      <c r="O33" s="3"/>
      <c r="P33" s="3"/>
      <c r="Q33" s="64">
        <f>IF(AND(L33&gt;6000000,O33=Hoja2!$B$16,C33=Hoja2!$B$164),"Error beca no debe superar los $6.000.000",IF(O33=Hoja2!$B$16,M33*(1+IFERROR(VLOOKUP(N33,Hoja2!$B$5:$E$9,2,FALSE),0))^IFERROR(VLOOKUP(N33,Hoja2!$B$5:$E$9,4,FALSE),1),0))</f>
        <v>0</v>
      </c>
      <c r="R33" s="64">
        <f>+IF(N33=Hoja2!$B$17,L33*(1+IFERROR(VLOOKUP(M33,Hoja2!$B$5:$E$9,2,FALSE),0))^IFERROR(VLOOKUP(M33,Hoja2!$B$5:$E$9,4,FALSE),1),0)</f>
        <v>0</v>
      </c>
      <c r="S33" s="64">
        <f>+IF(O33=Hoja2!$B$19,M33*(1+IFERROR(VLOOKUP(N33,Hoja2!$B$5:$E$9,2,FALSE),0))^IFERROR(VLOOKUP(N33,Hoja2!$B$5:$E$9,4,FALSE),1),0)</f>
        <v>0</v>
      </c>
      <c r="T33" s="64">
        <f>+IF(O33=Hoja2!$B$18,M33*(1+IFERROR(VLOOKUP(N33,Hoja2!$B$5:$E$9,2,FALSE),0))^IFERROR(VLOOKUP(N33,Hoja2!$B$5:$E$9,4,FALSE),1),0)</f>
        <v>0</v>
      </c>
      <c r="U33" s="65">
        <f t="shared" si="1"/>
        <v>0</v>
      </c>
    </row>
    <row r="34" spans="2:21" x14ac:dyDescent="0.35">
      <c r="B34" s="3"/>
      <c r="C34" s="3"/>
      <c r="D34" s="3"/>
      <c r="E34" s="3"/>
      <c r="F34" s="3"/>
      <c r="G34" s="3"/>
      <c r="H34" s="3"/>
      <c r="I34" s="3"/>
      <c r="J34" s="3"/>
      <c r="K34" s="3"/>
      <c r="L34" s="4"/>
      <c r="M34" s="8">
        <f t="shared" si="0"/>
        <v>0</v>
      </c>
      <c r="N34" s="3"/>
      <c r="O34" s="3"/>
      <c r="P34" s="3"/>
      <c r="Q34" s="64">
        <f>IF(AND(L34&gt;6000000,O34=Hoja2!$B$16,C34=Hoja2!$B$164),"Error beca no debe superar los $6.000.000",IF(O34=Hoja2!$B$16,M34*(1+IFERROR(VLOOKUP(N34,Hoja2!$B$5:$E$9,2,FALSE),0))^IFERROR(VLOOKUP(N34,Hoja2!$B$5:$E$9,4,FALSE),1),0))</f>
        <v>0</v>
      </c>
      <c r="R34" s="64">
        <f>+IF(N34=Hoja2!$B$17,L34*(1+IFERROR(VLOOKUP(M34,Hoja2!$B$5:$E$9,2,FALSE),0))^IFERROR(VLOOKUP(M34,Hoja2!$B$5:$E$9,4,FALSE),1),0)</f>
        <v>0</v>
      </c>
      <c r="S34" s="64">
        <f>+IF(O34=Hoja2!$B$19,M34*(1+IFERROR(VLOOKUP(N34,Hoja2!$B$5:$E$9,2,FALSE),0))^IFERROR(VLOOKUP(N34,Hoja2!$B$5:$E$9,4,FALSE),1),0)</f>
        <v>0</v>
      </c>
      <c r="T34" s="64">
        <f>+IF(O34=Hoja2!$B$18,M34*(1+IFERROR(VLOOKUP(N34,Hoja2!$B$5:$E$9,2,FALSE),0))^IFERROR(VLOOKUP(N34,Hoja2!$B$5:$E$9,4,FALSE),1),0)</f>
        <v>0</v>
      </c>
      <c r="U34" s="65">
        <f t="shared" si="1"/>
        <v>0</v>
      </c>
    </row>
    <row r="35" spans="2:21" x14ac:dyDescent="0.35">
      <c r="B35" s="3"/>
      <c r="C35" s="3"/>
      <c r="D35" s="3"/>
      <c r="E35" s="3"/>
      <c r="F35" s="3"/>
      <c r="G35" s="3"/>
      <c r="H35" s="3"/>
      <c r="I35" s="3"/>
      <c r="J35" s="3"/>
      <c r="K35" s="3"/>
      <c r="L35" s="4"/>
      <c r="M35" s="8">
        <f t="shared" si="0"/>
        <v>0</v>
      </c>
      <c r="N35" s="3"/>
      <c r="O35" s="3"/>
      <c r="P35" s="3"/>
      <c r="Q35" s="64">
        <f>IF(AND(L35&gt;6000000,O35=Hoja2!$B$16,C35=Hoja2!$B$164),"Error beca no debe superar los $6.000.000",IF(O35=Hoja2!$B$16,M35*(1+IFERROR(VLOOKUP(N35,Hoja2!$B$5:$E$9,2,FALSE),0))^IFERROR(VLOOKUP(N35,Hoja2!$B$5:$E$9,4,FALSE),1),0))</f>
        <v>0</v>
      </c>
      <c r="R35" s="64">
        <f>+IF(N35=Hoja2!$B$17,L35*(1+IFERROR(VLOOKUP(M35,Hoja2!$B$5:$E$9,2,FALSE),0))^IFERROR(VLOOKUP(M35,Hoja2!$B$5:$E$9,4,FALSE),1),0)</f>
        <v>0</v>
      </c>
      <c r="S35" s="64">
        <f>+IF(O35=Hoja2!$B$19,M35*(1+IFERROR(VLOOKUP(N35,Hoja2!$B$5:$E$9,2,FALSE),0))^IFERROR(VLOOKUP(N35,Hoja2!$B$5:$E$9,4,FALSE),1),0)</f>
        <v>0</v>
      </c>
      <c r="T35" s="64">
        <f>+IF(O35=Hoja2!$B$18,M35*(1+IFERROR(VLOOKUP(N35,Hoja2!$B$5:$E$9,2,FALSE),0))^IFERROR(VLOOKUP(N35,Hoja2!$B$5:$E$9,4,FALSE),1),0)</f>
        <v>0</v>
      </c>
      <c r="U35" s="65">
        <f t="shared" si="1"/>
        <v>0</v>
      </c>
    </row>
    <row r="36" spans="2:21" x14ac:dyDescent="0.35">
      <c r="B36" s="3"/>
      <c r="C36" s="3"/>
      <c r="D36" s="3"/>
      <c r="E36" s="3"/>
      <c r="F36" s="3"/>
      <c r="G36" s="3"/>
      <c r="H36" s="3"/>
      <c r="I36" s="3"/>
      <c r="J36" s="3"/>
      <c r="K36" s="3"/>
      <c r="L36" s="4"/>
      <c r="M36" s="8">
        <f t="shared" si="0"/>
        <v>0</v>
      </c>
      <c r="N36" s="3"/>
      <c r="O36" s="3"/>
      <c r="P36" s="3"/>
      <c r="Q36" s="64">
        <f>IF(AND(L36&gt;6000000,O36=Hoja2!$B$16,C36=Hoja2!$B$164),"Error beca no debe superar los $6.000.000",IF(O36=Hoja2!$B$16,M36*(1+IFERROR(VLOOKUP(N36,Hoja2!$B$5:$E$9,2,FALSE),0))^IFERROR(VLOOKUP(N36,Hoja2!$B$5:$E$9,4,FALSE),1),0))</f>
        <v>0</v>
      </c>
      <c r="R36" s="64">
        <f>+IF(N36=Hoja2!$B$17,L36*(1+IFERROR(VLOOKUP(M36,Hoja2!$B$5:$E$9,2,FALSE),0))^IFERROR(VLOOKUP(M36,Hoja2!$B$5:$E$9,4,FALSE),1),0)</f>
        <v>0</v>
      </c>
      <c r="S36" s="64">
        <f>+IF(O36=Hoja2!$B$19,M36*(1+IFERROR(VLOOKUP(N36,Hoja2!$B$5:$E$9,2,FALSE),0))^IFERROR(VLOOKUP(N36,Hoja2!$B$5:$E$9,4,FALSE),1),0)</f>
        <v>0</v>
      </c>
      <c r="T36" s="64">
        <f>+IF(O36=Hoja2!$B$18,M36*(1+IFERROR(VLOOKUP(N36,Hoja2!$B$5:$E$9,2,FALSE),0))^IFERROR(VLOOKUP(N36,Hoja2!$B$5:$E$9,4,FALSE),1),0)</f>
        <v>0</v>
      </c>
      <c r="U36" s="65">
        <f t="shared" si="1"/>
        <v>0</v>
      </c>
    </row>
    <row r="37" spans="2:21" x14ac:dyDescent="0.35">
      <c r="B37" s="3"/>
      <c r="C37" s="3"/>
      <c r="D37" s="3"/>
      <c r="E37" s="3"/>
      <c r="F37" s="3"/>
      <c r="G37" s="3"/>
      <c r="H37" s="3"/>
      <c r="I37" s="3"/>
      <c r="J37" s="3"/>
      <c r="K37" s="3"/>
      <c r="L37" s="4"/>
      <c r="M37" s="8">
        <f t="shared" si="0"/>
        <v>0</v>
      </c>
      <c r="N37" s="3"/>
      <c r="O37" s="3"/>
      <c r="P37" s="3"/>
      <c r="Q37" s="64">
        <f>IF(AND(L37&gt;6000000,O37=Hoja2!$B$16,C37=Hoja2!$B$164),"Error beca no debe superar los $6.000.000",IF(O37=Hoja2!$B$16,M37*(1+IFERROR(VLOOKUP(N37,Hoja2!$B$5:$E$9,2,FALSE),0))^IFERROR(VLOOKUP(N37,Hoja2!$B$5:$E$9,4,FALSE),1),0))</f>
        <v>0</v>
      </c>
      <c r="R37" s="64">
        <f>+IF(N37=Hoja2!$B$17,L37*(1+IFERROR(VLOOKUP(M37,Hoja2!$B$5:$E$9,2,FALSE),0))^IFERROR(VLOOKUP(M37,Hoja2!$B$5:$E$9,4,FALSE),1),0)</f>
        <v>0</v>
      </c>
      <c r="S37" s="64">
        <f>+IF(O37=Hoja2!$B$19,M37*(1+IFERROR(VLOOKUP(N37,Hoja2!$B$5:$E$9,2,FALSE),0))^IFERROR(VLOOKUP(N37,Hoja2!$B$5:$E$9,4,FALSE),1),0)</f>
        <v>0</v>
      </c>
      <c r="T37" s="64">
        <f>+IF(O37=Hoja2!$B$18,M37*(1+IFERROR(VLOOKUP(N37,Hoja2!$B$5:$E$9,2,FALSE),0))^IFERROR(VLOOKUP(N37,Hoja2!$B$5:$E$9,4,FALSE),1),0)</f>
        <v>0</v>
      </c>
      <c r="U37" s="65">
        <f t="shared" si="1"/>
        <v>0</v>
      </c>
    </row>
    <row r="38" spans="2:21" x14ac:dyDescent="0.35">
      <c r="B38" s="3"/>
      <c r="C38" s="3"/>
      <c r="D38" s="3"/>
      <c r="E38" s="3"/>
      <c r="F38" s="3"/>
      <c r="G38" s="3"/>
      <c r="H38" s="3"/>
      <c r="I38" s="3"/>
      <c r="J38" s="3"/>
      <c r="K38" s="3"/>
      <c r="L38" s="4"/>
      <c r="M38" s="8">
        <f t="shared" si="0"/>
        <v>0</v>
      </c>
      <c r="N38" s="3"/>
      <c r="O38" s="3"/>
      <c r="P38" s="3"/>
      <c r="Q38" s="64">
        <f>IF(AND(L38&gt;6000000,O38=Hoja2!$B$16,C38=Hoja2!$B$164),"Error beca no debe superar los $6.000.000",IF(O38=Hoja2!$B$16,M38*(1+IFERROR(VLOOKUP(N38,Hoja2!$B$5:$E$9,2,FALSE),0))^IFERROR(VLOOKUP(N38,Hoja2!$B$5:$E$9,4,FALSE),1),0))</f>
        <v>0</v>
      </c>
      <c r="R38" s="64">
        <f>+IF(N38=Hoja2!$B$17,L38*(1+IFERROR(VLOOKUP(M38,Hoja2!$B$5:$E$9,2,FALSE),0))^IFERROR(VLOOKUP(M38,Hoja2!$B$5:$E$9,4,FALSE),1),0)</f>
        <v>0</v>
      </c>
      <c r="S38" s="64">
        <f>+IF(O38=Hoja2!$B$19,M38*(1+IFERROR(VLOOKUP(N38,Hoja2!$B$5:$E$9,2,FALSE),0))^IFERROR(VLOOKUP(N38,Hoja2!$B$5:$E$9,4,FALSE),1),0)</f>
        <v>0</v>
      </c>
      <c r="T38" s="64">
        <f>+IF(O38=Hoja2!$B$18,M38*(1+IFERROR(VLOOKUP(N38,Hoja2!$B$5:$E$9,2,FALSE),0))^IFERROR(VLOOKUP(N38,Hoja2!$B$5:$E$9,4,FALSE),1),0)</f>
        <v>0</v>
      </c>
      <c r="U38" s="65">
        <f t="shared" si="1"/>
        <v>0</v>
      </c>
    </row>
    <row r="39" spans="2:21" x14ac:dyDescent="0.35">
      <c r="Q39" s="66">
        <f t="shared" ref="Q39:T39" si="2">+SUM(Q9:Q38)</f>
        <v>0</v>
      </c>
      <c r="R39" s="66"/>
      <c r="S39" s="66">
        <f t="shared" si="2"/>
        <v>0</v>
      </c>
      <c r="T39" s="66">
        <f t="shared" si="2"/>
        <v>0</v>
      </c>
      <c r="U39" s="66">
        <f>+SUM(U9:U38)</f>
        <v>0</v>
      </c>
    </row>
    <row r="40" spans="2:21" ht="23.25" customHeight="1" x14ac:dyDescent="0.35">
      <c r="P40" s="93"/>
      <c r="Q40" s="205" t="str">
        <f>+IF(IFERROR((Q39/'Ficha Resumen'!$P$49),0)&gt;=5%,"LOS GASTOS DE FORMACIÓN DOCTORAL NO DEBEN SUPERAR EL 5% DE LO SOLICITADO A COLCIENCIAS", " ")</f>
        <v xml:space="preserve"> </v>
      </c>
      <c r="R40" s="205"/>
      <c r="S40" s="205"/>
      <c r="T40" s="205"/>
      <c r="U40" s="205"/>
    </row>
    <row r="41" spans="2:21" x14ac:dyDescent="0.35">
      <c r="Q41" s="206"/>
      <c r="R41" s="206"/>
      <c r="S41" s="206"/>
      <c r="T41" s="206"/>
      <c r="U41" s="206"/>
    </row>
  </sheetData>
  <mergeCells count="3">
    <mergeCell ref="C3:E3"/>
    <mergeCell ref="F3:U3"/>
    <mergeCell ref="Q40:U4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300-000000000000}">
          <x14:formula1>
            <xm:f>Hoja2!$B$137:$B$142</xm:f>
          </x14:formula1>
          <xm:sqref>F9:F38</xm:sqref>
        </x14:dataValidation>
        <x14:dataValidation type="list" allowBlank="1" showInputMessage="1" showErrorMessage="1" xr:uid="{00000000-0002-0000-1300-000001000000}">
          <x14:formula1>
            <xm:f>Hoja2!$B$5:$B$9</xm:f>
          </x14:formula1>
          <xm:sqref>N9:N38</xm:sqref>
        </x14:dataValidation>
        <x14:dataValidation type="list" allowBlank="1" showInputMessage="1" showErrorMessage="1" xr:uid="{00000000-0002-0000-1300-000002000000}">
          <x14:formula1>
            <xm:f>Hoja2!$B$164:$B$165</xm:f>
          </x14:formula1>
          <xm:sqref>C9:C38</xm:sqref>
        </x14:dataValidation>
        <x14:dataValidation type="list" allowBlank="1" showInputMessage="1" showErrorMessage="1" xr:uid="{00000000-0002-0000-1300-000003000000}">
          <x14:formula1>
            <xm:f>Hoja2!$B$16:$B$19</xm:f>
          </x14:formula1>
          <xm:sqref>O9:O38</xm:sqref>
        </x14:dataValidation>
        <x14:dataValidation type="list" allowBlank="1" showInputMessage="1" showErrorMessage="1" xr:uid="{00000000-0002-0000-1300-000004000000}">
          <x14:formula1>
            <xm:f>'Ficha Resumen'!$D$8:$D$16</xm:f>
          </x14:formula1>
          <xm:sqref>B9:B38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R55"/>
  <sheetViews>
    <sheetView showGridLines="0" showRowColHeaders="0" tabSelected="1" zoomScale="60" zoomScaleNormal="60" workbookViewId="0">
      <selection activeCell="AB15" sqref="AB15"/>
    </sheetView>
  </sheetViews>
  <sheetFormatPr baseColWidth="10" defaultColWidth="11.453125" defaultRowHeight="14.5" x14ac:dyDescent="0.35"/>
  <cols>
    <col min="1" max="1" width="2.1796875" customWidth="1"/>
    <col min="2" max="2" width="58.81640625" bestFit="1" customWidth="1"/>
    <col min="3" max="3" width="1.453125" customWidth="1"/>
    <col min="4" max="4" width="19.81640625" customWidth="1"/>
    <col min="5" max="5" width="1.81640625" customWidth="1"/>
    <col min="6" max="6" width="21.7265625" customWidth="1"/>
    <col min="7" max="7" width="1.26953125" customWidth="1"/>
    <col min="8" max="8" width="19.81640625" customWidth="1"/>
    <col min="9" max="9" width="1.26953125" customWidth="1"/>
    <col min="10" max="10" width="19.81640625" customWidth="1"/>
    <col min="11" max="11" width="1.26953125" customWidth="1"/>
    <col min="12" max="12" width="19.81640625" customWidth="1"/>
    <col min="13" max="13" width="1.26953125" customWidth="1"/>
    <col min="14" max="14" width="22.81640625" customWidth="1"/>
    <col min="15" max="15" width="1.1796875" customWidth="1"/>
    <col min="16" max="16" width="20.26953125" customWidth="1"/>
    <col min="17" max="17" width="18.7265625" customWidth="1"/>
    <col min="18" max="18" width="23.26953125" customWidth="1"/>
    <col min="19" max="19" width="22.81640625" style="99" customWidth="1"/>
    <col min="20" max="20" width="1.453125" customWidth="1"/>
    <col min="21" max="21" width="22.54296875" customWidth="1"/>
    <col min="22" max="24" width="18.54296875" hidden="1" customWidth="1"/>
    <col min="25" max="25" width="20.1796875" hidden="1" customWidth="1"/>
    <col min="26" max="26" width="2.54296875" hidden="1" customWidth="1"/>
    <col min="27" max="29" width="18.54296875" customWidth="1"/>
    <col min="30" max="30" width="20.1796875" customWidth="1"/>
    <col min="31" max="31" width="2" customWidth="1"/>
    <col min="32" max="34" width="18.54296875" customWidth="1"/>
    <col min="35" max="35" width="20.1796875" customWidth="1"/>
    <col min="36" max="36" width="3.54296875" customWidth="1"/>
    <col min="37" max="39" width="18.54296875" customWidth="1"/>
    <col min="40" max="40" width="20.1796875" customWidth="1"/>
    <col min="41" max="41" width="2.1796875" customWidth="1"/>
    <col min="42" max="44" width="18.54296875" customWidth="1"/>
    <col min="45" max="45" width="20.1796875" customWidth="1"/>
    <col min="46" max="46" width="2.1796875" customWidth="1"/>
    <col min="47" max="49" width="18.54296875" customWidth="1"/>
    <col min="50" max="50" width="20.1796875" customWidth="1"/>
    <col min="51" max="51" width="2.1796875" customWidth="1"/>
    <col min="52" max="54" width="18.54296875" customWidth="1"/>
    <col min="55" max="55" width="20.1796875" customWidth="1"/>
    <col min="56" max="56" width="2.1796875" customWidth="1"/>
    <col min="57" max="59" width="18.54296875" customWidth="1"/>
    <col min="60" max="60" width="20.1796875" customWidth="1"/>
    <col min="61" max="61" width="2.1796875" customWidth="1"/>
    <col min="62" max="64" width="18.54296875" customWidth="1"/>
    <col min="65" max="65" width="20.1796875" customWidth="1"/>
    <col min="66" max="66" width="2.1796875" customWidth="1"/>
    <col min="67" max="69" width="18.54296875" customWidth="1"/>
    <col min="70" max="70" width="20.1796875" customWidth="1"/>
    <col min="71" max="71" width="2.1796875" customWidth="1"/>
  </cols>
  <sheetData>
    <row r="1" spans="1:27" ht="14.5" customHeight="1" x14ac:dyDescent="0.35">
      <c r="B1" s="198"/>
    </row>
    <row r="2" spans="1:27" ht="13.5" customHeight="1" x14ac:dyDescent="0.35">
      <c r="B2" s="198"/>
      <c r="D2" s="199" t="s">
        <v>208</v>
      </c>
      <c r="E2" s="199"/>
      <c r="F2" s="199"/>
      <c r="G2" s="199"/>
      <c r="H2" s="199"/>
      <c r="I2" s="199"/>
      <c r="J2" s="199"/>
      <c r="K2" s="199"/>
      <c r="L2" s="199"/>
      <c r="M2" s="199"/>
      <c r="N2" s="199"/>
      <c r="O2" s="199"/>
      <c r="P2" s="199"/>
      <c r="Q2" s="199"/>
      <c r="R2" s="199"/>
      <c r="S2" s="199"/>
      <c r="T2" s="199"/>
      <c r="U2" s="199"/>
    </row>
    <row r="3" spans="1:27" ht="36" customHeight="1" x14ac:dyDescent="0.35">
      <c r="B3" s="198"/>
      <c r="D3" s="199"/>
      <c r="E3" s="199"/>
      <c r="F3" s="199"/>
      <c r="G3" s="199"/>
      <c r="H3" s="199"/>
      <c r="I3" s="199"/>
      <c r="J3" s="199"/>
      <c r="K3" s="199"/>
      <c r="L3" s="199"/>
      <c r="M3" s="199"/>
      <c r="N3" s="199"/>
      <c r="O3" s="199"/>
      <c r="P3" s="199"/>
      <c r="Q3" s="199"/>
      <c r="R3" s="199"/>
      <c r="S3" s="199"/>
      <c r="T3" s="199"/>
      <c r="U3" s="199"/>
    </row>
    <row r="4" spans="1:27" ht="36" customHeight="1" x14ac:dyDescent="0.35">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row>
    <row r="5" spans="1:27" ht="27" customHeight="1" x14ac:dyDescent="0.35">
      <c r="B5" s="134" t="s">
        <v>305</v>
      </c>
      <c r="C5" s="130"/>
      <c r="D5" s="144">
        <v>0</v>
      </c>
      <c r="S5" s="203" t="s">
        <v>244</v>
      </c>
      <c r="T5" s="203"/>
      <c r="U5" s="203"/>
    </row>
    <row r="6" spans="1:27" ht="18" customHeight="1" x14ac:dyDescent="0.45">
      <c r="P6" s="102" t="s">
        <v>210</v>
      </c>
      <c r="Q6" s="104" t="s">
        <v>224</v>
      </c>
      <c r="R6" s="131" t="s">
        <v>288</v>
      </c>
      <c r="S6" s="141">
        <v>4290</v>
      </c>
      <c r="T6" s="142"/>
      <c r="U6" s="143">
        <v>4420</v>
      </c>
    </row>
    <row r="7" spans="1:27" ht="19.5" customHeight="1" x14ac:dyDescent="0.5">
      <c r="B7" s="135" t="s">
        <v>242</v>
      </c>
      <c r="C7" s="136"/>
      <c r="D7" s="200"/>
      <c r="E7" s="201"/>
      <c r="F7" s="201"/>
      <c r="G7" s="201"/>
      <c r="H7" s="201"/>
      <c r="I7" s="201"/>
      <c r="J7" s="201"/>
      <c r="K7" s="201"/>
      <c r="L7" s="201"/>
      <c r="M7" s="201"/>
      <c r="N7" s="201"/>
      <c r="O7" s="202"/>
      <c r="P7" s="137" t="s">
        <v>213</v>
      </c>
      <c r="Q7" s="138" t="s">
        <v>243</v>
      </c>
      <c r="R7" s="131" t="s">
        <v>284</v>
      </c>
      <c r="S7" s="128" t="s">
        <v>285</v>
      </c>
      <c r="T7" s="109"/>
      <c r="U7" s="128" t="s">
        <v>289</v>
      </c>
      <c r="V7" s="110"/>
      <c r="W7" s="110"/>
      <c r="X7" s="110"/>
      <c r="Y7" s="110"/>
      <c r="Z7" s="110"/>
      <c r="AA7" s="110"/>
    </row>
    <row r="8" spans="1:27" ht="19.5" customHeight="1" x14ac:dyDescent="0.45">
      <c r="B8" s="135" t="s">
        <v>209</v>
      </c>
      <c r="C8" s="136"/>
      <c r="D8" s="194"/>
      <c r="E8" s="194"/>
      <c r="F8" s="194"/>
      <c r="G8" s="194"/>
      <c r="H8" s="194"/>
      <c r="I8" s="194"/>
      <c r="J8" s="194"/>
      <c r="K8" s="194"/>
      <c r="L8" s="194"/>
      <c r="M8" s="194"/>
      <c r="N8" s="194"/>
      <c r="O8" s="194"/>
      <c r="P8" s="194"/>
      <c r="Q8" s="139" t="s">
        <v>225</v>
      </c>
      <c r="R8" s="131" t="s">
        <v>259</v>
      </c>
      <c r="S8" s="111">
        <f ca="1">+N49</f>
        <v>0</v>
      </c>
      <c r="T8" s="112"/>
      <c r="U8" s="129">
        <f ca="1">+S8/(1423500/Hoja2!F1)</f>
        <v>0</v>
      </c>
      <c r="V8" s="110"/>
      <c r="W8" s="110"/>
      <c r="X8" s="110"/>
      <c r="Y8" s="110"/>
      <c r="Z8" s="110"/>
      <c r="AA8" s="110" t="str">
        <f ca="1">IF(OR(U8=0,S7&lt;&gt;Hoja2!$D$1)," ",IF(AND(U10&lt;&gt;" ",U8&lt;=500),"Pasa a aprobación de Dirección Financiera",IF(AND(U8&gt;500,U8&lt;=2000),"Atribución Vicerrector/Síndico",IF(AND(U8&gt;2000,U8&lt;=4000),"Atribución Rector",IF(U8&gt;4000,"Atribución Conciliatura","Atribución decano")))))</f>
        <v xml:space="preserve"> </v>
      </c>
    </row>
    <row r="9" spans="1:27" ht="19.5" customHeight="1" x14ac:dyDescent="0.45">
      <c r="A9" s="89">
        <v>1</v>
      </c>
      <c r="B9" s="135" t="s">
        <v>218</v>
      </c>
      <c r="C9" s="136"/>
      <c r="D9" s="194"/>
      <c r="E9" s="194"/>
      <c r="F9" s="194"/>
      <c r="G9" s="194"/>
      <c r="H9" s="194"/>
      <c r="I9" s="194"/>
      <c r="J9" s="194"/>
      <c r="K9" s="194"/>
      <c r="L9" s="194"/>
      <c r="M9" s="194"/>
      <c r="N9" s="194"/>
      <c r="O9" s="194"/>
      <c r="P9" s="194"/>
      <c r="Q9" s="139"/>
      <c r="R9" s="131" t="s">
        <v>260</v>
      </c>
      <c r="S9" s="111">
        <f>+P49+Q49</f>
        <v>0</v>
      </c>
      <c r="T9" s="113"/>
      <c r="U9" s="129">
        <f>+S9/(1423500/Hoja2!$F$1)</f>
        <v>0</v>
      </c>
      <c r="V9" s="110"/>
      <c r="W9" s="110"/>
      <c r="X9" s="110"/>
      <c r="Y9" s="110"/>
      <c r="Z9" s="110"/>
      <c r="AA9" s="110" t="str">
        <f>IF(OR(U9=0,S7&lt;&gt;Hoja2!D1)," ",IF(AND(U10&lt;&gt;" ",U9&lt;=500),"Pasa a aprobación de Dirección Financiera",IF(AND(U9&gt;500,U9&lt;=2000),"Atribución Vicerrector/Síndico",IF(AND(U9&gt;2000,U9&lt;=4000),"Atribución Rector",IF(U9&gt;4000,"Atribución Conciliatura","Atribución decano")))))</f>
        <v xml:space="preserve"> </v>
      </c>
    </row>
    <row r="10" spans="1:27" ht="26.5" customHeight="1" x14ac:dyDescent="0.45">
      <c r="A10" s="89">
        <f>A9+1</f>
        <v>2</v>
      </c>
      <c r="B10" s="135" t="s">
        <v>219</v>
      </c>
      <c r="C10" s="136"/>
      <c r="D10" s="194"/>
      <c r="E10" s="194"/>
      <c r="F10" s="194"/>
      <c r="G10" s="194"/>
      <c r="H10" s="194"/>
      <c r="I10" s="194"/>
      <c r="J10" s="194"/>
      <c r="K10" s="194"/>
      <c r="L10" s="194"/>
      <c r="M10" s="194"/>
      <c r="N10" s="194"/>
      <c r="O10" s="194"/>
      <c r="P10" s="194"/>
      <c r="Q10" s="140"/>
      <c r="R10" s="131" t="s">
        <v>245</v>
      </c>
      <c r="S10" s="111">
        <f>+Q49-S49+P31+P30</f>
        <v>0</v>
      </c>
      <c r="T10" s="113"/>
      <c r="U10" s="204" t="str">
        <f>+IF(AND(Q18=Hoja2!H6,'Ficha Resumen'!S11&lt;20%),"El margen no alcanza el mínimo exigible del 20%",IF(AND('Ficha Resumen'!Q18=Hoja2!H5,'Ficha Resumen'!S11&lt;0%),"El margen no alcanza el mínimo exigible del 0%"," "))</f>
        <v xml:space="preserve"> </v>
      </c>
      <c r="V10" s="110"/>
      <c r="W10" s="110"/>
      <c r="X10" s="110"/>
      <c r="Y10" s="110"/>
      <c r="Z10" s="110"/>
      <c r="AA10" s="110"/>
    </row>
    <row r="11" spans="1:27" ht="26.5" customHeight="1" x14ac:dyDescent="0.45">
      <c r="A11" s="89">
        <f t="shared" ref="A11:A16" si="0">A10+1</f>
        <v>3</v>
      </c>
      <c r="B11" s="135" t="s">
        <v>220</v>
      </c>
      <c r="C11" s="136"/>
      <c r="D11" s="194"/>
      <c r="E11" s="194"/>
      <c r="F11" s="194"/>
      <c r="G11" s="194"/>
      <c r="H11" s="194"/>
      <c r="I11" s="194"/>
      <c r="J11" s="194"/>
      <c r="K11" s="194"/>
      <c r="L11" s="194"/>
      <c r="M11" s="194"/>
      <c r="N11" s="194"/>
      <c r="O11" s="194"/>
      <c r="P11" s="194"/>
      <c r="Q11" s="140"/>
      <c r="R11" s="131" t="s">
        <v>246</v>
      </c>
      <c r="S11" s="114">
        <f>IFERROR(S10/S9,0)</f>
        <v>0</v>
      </c>
      <c r="T11" s="113"/>
      <c r="U11" s="204"/>
      <c r="V11" s="110"/>
      <c r="W11" s="110"/>
      <c r="X11" s="110"/>
      <c r="Y11" s="110"/>
      <c r="Z11" s="110"/>
      <c r="AA11" s="110"/>
    </row>
    <row r="12" spans="1:27" ht="26.5" customHeight="1" x14ac:dyDescent="0.45">
      <c r="A12" s="89">
        <f t="shared" si="0"/>
        <v>4</v>
      </c>
      <c r="B12" s="135" t="s">
        <v>233</v>
      </c>
      <c r="C12" s="136"/>
      <c r="D12" s="194"/>
      <c r="E12" s="194"/>
      <c r="F12" s="194"/>
      <c r="G12" s="194"/>
      <c r="H12" s="194"/>
      <c r="I12" s="194"/>
      <c r="J12" s="194"/>
      <c r="K12" s="194"/>
      <c r="L12" s="194"/>
      <c r="M12" s="194"/>
      <c r="N12" s="194"/>
      <c r="O12" s="194"/>
      <c r="P12" s="194"/>
      <c r="Q12" s="140"/>
      <c r="R12" s="131" t="s">
        <v>261</v>
      </c>
      <c r="S12" s="111">
        <f>+S10-P31-Q31-P30-Q30</f>
        <v>0</v>
      </c>
      <c r="T12" s="113"/>
      <c r="U12" s="204" t="str">
        <f>+IF(AND(Q18=Hoja2!H6,'Ficha Resumen'!S13&lt;20%),"El margen no alcanza el mínimo exigible del 20%",IF(AND('Ficha Resumen'!Q18=Hoja2!H5,'Ficha Resumen'!S13&lt;0%),"El margen no alcanza el mínimo exigible del 0%"," "))</f>
        <v xml:space="preserve"> </v>
      </c>
      <c r="V12" s="110"/>
      <c r="W12" s="110"/>
      <c r="X12" s="110"/>
      <c r="Y12" s="110"/>
      <c r="Z12" s="110"/>
      <c r="AA12" s="110"/>
    </row>
    <row r="13" spans="1:27" ht="26.5" customHeight="1" x14ac:dyDescent="0.45">
      <c r="A13" s="89">
        <f t="shared" si="0"/>
        <v>5</v>
      </c>
      <c r="B13" s="135" t="s">
        <v>234</v>
      </c>
      <c r="C13" s="136"/>
      <c r="D13" s="194"/>
      <c r="E13" s="194"/>
      <c r="F13" s="194"/>
      <c r="G13" s="194"/>
      <c r="H13" s="194"/>
      <c r="I13" s="194"/>
      <c r="J13" s="194"/>
      <c r="K13" s="194"/>
      <c r="L13" s="194"/>
      <c r="M13" s="194"/>
      <c r="N13" s="194"/>
      <c r="O13" s="194"/>
      <c r="P13" s="194"/>
      <c r="Q13" s="140"/>
      <c r="R13" s="131" t="s">
        <v>247</v>
      </c>
      <c r="S13" s="114">
        <f>IFERROR(S12/S9,0)</f>
        <v>0</v>
      </c>
      <c r="T13" s="113"/>
      <c r="U13" s="204"/>
      <c r="V13" s="110"/>
      <c r="W13" s="110"/>
      <c r="X13" s="110"/>
      <c r="Y13" s="110"/>
      <c r="Z13" s="110"/>
      <c r="AA13" s="110"/>
    </row>
    <row r="14" spans="1:27" ht="33.75" customHeight="1" x14ac:dyDescent="0.45">
      <c r="A14" s="89">
        <f t="shared" si="0"/>
        <v>6</v>
      </c>
      <c r="B14" s="135" t="s">
        <v>292</v>
      </c>
      <c r="C14" s="136"/>
      <c r="D14" s="194"/>
      <c r="E14" s="194"/>
      <c r="F14" s="194"/>
      <c r="G14" s="194"/>
      <c r="H14" s="194"/>
      <c r="I14" s="194"/>
      <c r="J14" s="194"/>
      <c r="K14" s="194"/>
      <c r="L14" s="194"/>
      <c r="M14" s="194"/>
      <c r="N14" s="194"/>
      <c r="O14" s="194"/>
      <c r="P14" s="194"/>
      <c r="Q14" s="140"/>
      <c r="R14" s="132" t="s">
        <v>262</v>
      </c>
      <c r="S14" s="125">
        <v>0</v>
      </c>
      <c r="T14" s="113"/>
      <c r="U14" s="113"/>
      <c r="V14" s="110"/>
      <c r="W14" s="110"/>
      <c r="X14" s="110"/>
      <c r="Y14" s="110"/>
      <c r="Z14" s="110"/>
      <c r="AA14" s="110"/>
    </row>
    <row r="15" spans="1:27" ht="26.5" customHeight="1" x14ac:dyDescent="0.45">
      <c r="A15" s="89">
        <f t="shared" si="0"/>
        <v>7</v>
      </c>
      <c r="B15" s="135" t="s">
        <v>293</v>
      </c>
      <c r="C15" s="136"/>
      <c r="D15" s="194"/>
      <c r="E15" s="194"/>
      <c r="F15" s="194"/>
      <c r="G15" s="194"/>
      <c r="H15" s="194"/>
      <c r="I15" s="194"/>
      <c r="J15" s="194"/>
      <c r="K15" s="194"/>
      <c r="L15" s="194"/>
      <c r="M15" s="194"/>
      <c r="N15" s="194"/>
      <c r="O15" s="194"/>
      <c r="P15" s="194"/>
      <c r="Q15" s="140"/>
      <c r="R15" s="132" t="s">
        <v>274</v>
      </c>
      <c r="S15" s="125">
        <v>0</v>
      </c>
      <c r="T15" s="113"/>
      <c r="U15" s="113"/>
      <c r="V15" s="110"/>
      <c r="W15" s="110"/>
      <c r="X15" s="110"/>
      <c r="Y15" s="110"/>
      <c r="Z15" s="110"/>
      <c r="AA15" s="110"/>
    </row>
    <row r="16" spans="1:27" ht="30.75" customHeight="1" x14ac:dyDescent="0.45">
      <c r="A16" s="89">
        <f t="shared" si="0"/>
        <v>8</v>
      </c>
      <c r="B16" s="135" t="s">
        <v>294</v>
      </c>
      <c r="C16" s="136"/>
      <c r="D16" s="194"/>
      <c r="E16" s="194"/>
      <c r="F16" s="194"/>
      <c r="G16" s="194"/>
      <c r="H16" s="194"/>
      <c r="I16" s="194"/>
      <c r="J16" s="194"/>
      <c r="K16" s="194"/>
      <c r="L16" s="194"/>
      <c r="M16" s="194"/>
      <c r="N16" s="194"/>
      <c r="O16" s="194"/>
      <c r="P16" s="194"/>
      <c r="Q16" s="140"/>
      <c r="R16" s="133" t="s">
        <v>291</v>
      </c>
      <c r="S16" s="125">
        <v>0</v>
      </c>
      <c r="T16" s="113"/>
      <c r="U16" s="113"/>
      <c r="V16" s="110"/>
      <c r="W16" s="110"/>
      <c r="X16" s="110"/>
      <c r="Y16" s="110"/>
      <c r="Z16" s="110"/>
      <c r="AA16" s="110"/>
    </row>
    <row r="17" spans="2:70" ht="47.25" customHeight="1" x14ac:dyDescent="0.45">
      <c r="Q17" s="116" t="s">
        <v>268</v>
      </c>
      <c r="S17"/>
      <c r="T17" s="113"/>
      <c r="V17" s="110"/>
      <c r="W17" s="110"/>
      <c r="X17" s="110"/>
      <c r="Y17" s="110"/>
      <c r="Z17" s="110"/>
      <c r="AA17" s="110"/>
    </row>
    <row r="18" spans="2:70" ht="30.65" customHeight="1" x14ac:dyDescent="0.45">
      <c r="B18" s="46" t="s">
        <v>15</v>
      </c>
      <c r="C18" s="47"/>
      <c r="D18" s="193"/>
      <c r="E18" s="193"/>
      <c r="F18" s="193"/>
      <c r="G18" s="193"/>
      <c r="H18" s="193"/>
      <c r="I18" s="193"/>
      <c r="J18" s="193"/>
      <c r="K18" s="193"/>
      <c r="L18" s="193"/>
      <c r="M18" s="193"/>
      <c r="N18" s="193"/>
      <c r="O18" s="193"/>
      <c r="P18" s="193"/>
      <c r="Q18" s="139"/>
      <c r="S18"/>
      <c r="T18" s="113"/>
      <c r="V18" s="110"/>
      <c r="W18" s="110"/>
      <c r="X18" s="110"/>
      <c r="Y18" s="110"/>
      <c r="Z18" s="110"/>
      <c r="AA18" s="110"/>
    </row>
    <row r="19" spans="2:70" ht="6.75" customHeight="1" x14ac:dyDescent="0.35"/>
    <row r="20" spans="2:70" ht="39.75" customHeight="1" x14ac:dyDescent="0.35">
      <c r="B20" s="46" t="s">
        <v>26</v>
      </c>
      <c r="C20" s="47"/>
      <c r="D20" s="193"/>
      <c r="E20" s="193"/>
      <c r="F20" s="193"/>
      <c r="G20" s="193"/>
      <c r="H20" s="193"/>
      <c r="I20" s="193"/>
      <c r="J20" s="193"/>
      <c r="K20" s="193"/>
      <c r="L20" s="193"/>
      <c r="M20" s="193"/>
      <c r="N20" s="193"/>
      <c r="O20" s="193"/>
      <c r="P20" s="193"/>
      <c r="S20"/>
    </row>
    <row r="21" spans="2:70" ht="9" customHeight="1" x14ac:dyDescent="0.35">
      <c r="S21"/>
    </row>
    <row r="22" spans="2:70" ht="31.5" customHeight="1" x14ac:dyDescent="0.35">
      <c r="B22" s="48" t="s">
        <v>28</v>
      </c>
      <c r="C22" s="49"/>
      <c r="D22" s="3"/>
      <c r="F22" s="115" t="s">
        <v>278</v>
      </c>
      <c r="H22" s="117"/>
      <c r="J22" s="115" t="s">
        <v>267</v>
      </c>
      <c r="L22" s="192"/>
      <c r="M22" s="192"/>
      <c r="N22" s="192"/>
      <c r="O22" s="192"/>
      <c r="P22" s="192"/>
      <c r="S22"/>
      <c r="AB22" t="s">
        <v>295</v>
      </c>
      <c r="AF22" t="s">
        <v>296</v>
      </c>
      <c r="AK22" t="s">
        <v>297</v>
      </c>
      <c r="AP22" t="s">
        <v>298</v>
      </c>
      <c r="AU22" t="s">
        <v>299</v>
      </c>
      <c r="AZ22" t="s">
        <v>300</v>
      </c>
      <c r="BE22" t="s">
        <v>301</v>
      </c>
      <c r="BJ22" t="s">
        <v>302</v>
      </c>
      <c r="BO22" t="s">
        <v>303</v>
      </c>
    </row>
    <row r="23" spans="2:70" ht="7" customHeight="1" thickBot="1" x14ac:dyDescent="0.4">
      <c r="S23"/>
      <c r="T23" s="99"/>
    </row>
    <row r="24" spans="2:70" ht="34.5" customHeight="1" thickBot="1" x14ac:dyDescent="0.5">
      <c r="B24" s="14" t="str">
        <f>+CONCATENATE("Cifras en"," ",S7)</f>
        <v>Cifras en COP</v>
      </c>
      <c r="C24" s="14"/>
      <c r="S24"/>
      <c r="T24" s="99"/>
      <c r="V24" s="195">
        <f>+$D$7</f>
        <v>0</v>
      </c>
      <c r="W24" s="196"/>
      <c r="X24" s="196"/>
      <c r="Y24" s="197"/>
      <c r="AA24" s="189">
        <f>+D8</f>
        <v>0</v>
      </c>
      <c r="AB24" s="190"/>
      <c r="AC24" s="190"/>
      <c r="AD24" s="191"/>
      <c r="AF24" s="189">
        <f>+D9</f>
        <v>0</v>
      </c>
      <c r="AG24" s="190"/>
      <c r="AH24" s="190"/>
      <c r="AI24" s="191"/>
      <c r="AK24" s="189">
        <f>+D10</f>
        <v>0</v>
      </c>
      <c r="AL24" s="190"/>
      <c r="AM24" s="190"/>
      <c r="AN24" s="191"/>
      <c r="AP24" s="189">
        <f>+D11</f>
        <v>0</v>
      </c>
      <c r="AQ24" s="190"/>
      <c r="AR24" s="190"/>
      <c r="AS24" s="191"/>
      <c r="AU24" s="189">
        <f>+D12</f>
        <v>0</v>
      </c>
      <c r="AV24" s="190"/>
      <c r="AW24" s="190"/>
      <c r="AX24" s="191"/>
      <c r="AZ24" s="189">
        <f>+D13</f>
        <v>0</v>
      </c>
      <c r="BA24" s="190"/>
      <c r="BB24" s="190"/>
      <c r="BC24" s="191"/>
      <c r="BE24" s="189">
        <f>+D14</f>
        <v>0</v>
      </c>
      <c r="BF24" s="190"/>
      <c r="BG24" s="190"/>
      <c r="BH24" s="191"/>
      <c r="BJ24" s="189">
        <f>+D15</f>
        <v>0</v>
      </c>
      <c r="BK24" s="190"/>
      <c r="BL24" s="190"/>
      <c r="BM24" s="191"/>
      <c r="BO24" s="189">
        <f>+D16</f>
        <v>0</v>
      </c>
      <c r="BP24" s="190"/>
      <c r="BQ24" s="190"/>
      <c r="BR24" s="191"/>
    </row>
    <row r="25" spans="2:70" ht="8.25" customHeight="1" x14ac:dyDescent="0.45">
      <c r="B25" s="14"/>
      <c r="C25" s="14"/>
      <c r="S25"/>
      <c r="T25" s="99"/>
    </row>
    <row r="26" spans="2:70" ht="31" x14ac:dyDescent="0.35">
      <c r="B26" s="50" t="s">
        <v>25</v>
      </c>
      <c r="C26" s="51"/>
      <c r="D26" s="52" t="s">
        <v>159</v>
      </c>
      <c r="E26" s="53"/>
      <c r="F26" s="52" t="s">
        <v>160</v>
      </c>
      <c r="G26" s="53"/>
      <c r="H26" s="52" t="s">
        <v>161</v>
      </c>
      <c r="I26" s="53"/>
      <c r="J26" s="52" t="s">
        <v>162</v>
      </c>
      <c r="K26" s="53"/>
      <c r="L26" s="52" t="s">
        <v>282</v>
      </c>
      <c r="M26" s="53"/>
      <c r="N26" s="54" t="s">
        <v>27</v>
      </c>
      <c r="O26" s="53"/>
      <c r="P26" s="32" t="str">
        <f>+Hoja2!B16</f>
        <v>Financiado Caja</v>
      </c>
      <c r="Q26" s="32" t="str">
        <f>+Hoja2!$B$17</f>
        <v>Financiado No Caja</v>
      </c>
      <c r="R26" s="55" t="s">
        <v>1</v>
      </c>
      <c r="S26" s="55" t="s">
        <v>5</v>
      </c>
      <c r="T26" s="99"/>
      <c r="U26" s="42" t="s">
        <v>248</v>
      </c>
      <c r="V26" s="32" t="str">
        <f>+$P$26</f>
        <v>Financiado Caja</v>
      </c>
      <c r="W26" s="32" t="str">
        <f>+$Q$26</f>
        <v>Financiado No Caja</v>
      </c>
      <c r="X26" s="55" t="str">
        <f>+$R$26</f>
        <v>Contrapartida Especie</v>
      </c>
      <c r="Y26" s="55" t="str">
        <f>+$S$26</f>
        <v>Contrapartida Efectivo</v>
      </c>
      <c r="AA26" s="32" t="str">
        <f>+$P$26</f>
        <v>Financiado Caja</v>
      </c>
      <c r="AB26" s="32" t="str">
        <f>+$Q$26</f>
        <v>Financiado No Caja</v>
      </c>
      <c r="AC26" s="55" t="str">
        <f>+$R$26</f>
        <v>Contrapartida Especie</v>
      </c>
      <c r="AD26" s="55" t="str">
        <f>+$S$26</f>
        <v>Contrapartida Efectivo</v>
      </c>
      <c r="AF26" s="32" t="str">
        <f>+P$26</f>
        <v>Financiado Caja</v>
      </c>
      <c r="AG26" s="32" t="str">
        <f>+Q$26</f>
        <v>Financiado No Caja</v>
      </c>
      <c r="AH26" s="55" t="str">
        <f>+$R$26</f>
        <v>Contrapartida Especie</v>
      </c>
      <c r="AI26" s="55" t="str">
        <f>+$S$26</f>
        <v>Contrapartida Efectivo</v>
      </c>
      <c r="AK26" s="32" t="str">
        <f>+P$26</f>
        <v>Financiado Caja</v>
      </c>
      <c r="AL26" s="32" t="str">
        <f>+Q$26</f>
        <v>Financiado No Caja</v>
      </c>
      <c r="AM26" s="55" t="str">
        <f>+$R$26</f>
        <v>Contrapartida Especie</v>
      </c>
      <c r="AN26" s="55" t="str">
        <f>+$S$26</f>
        <v>Contrapartida Efectivo</v>
      </c>
      <c r="AP26" s="32" t="str">
        <f>+P$26</f>
        <v>Financiado Caja</v>
      </c>
      <c r="AQ26" s="32" t="str">
        <f>+Q$26</f>
        <v>Financiado No Caja</v>
      </c>
      <c r="AR26" s="55" t="str">
        <f>+$R$26</f>
        <v>Contrapartida Especie</v>
      </c>
      <c r="AS26" s="55" t="str">
        <f>+$S$26</f>
        <v>Contrapartida Efectivo</v>
      </c>
      <c r="AU26" s="32" t="str">
        <f>+P$26</f>
        <v>Financiado Caja</v>
      </c>
      <c r="AV26" s="32" t="str">
        <f>+Q$26</f>
        <v>Financiado No Caja</v>
      </c>
      <c r="AW26" s="55" t="str">
        <f>+$R$26</f>
        <v>Contrapartida Especie</v>
      </c>
      <c r="AX26" s="55" t="str">
        <f>+$S$26</f>
        <v>Contrapartida Efectivo</v>
      </c>
      <c r="AZ26" s="32" t="str">
        <f>+P$26</f>
        <v>Financiado Caja</v>
      </c>
      <c r="BA26" s="32" t="str">
        <f>+Q$26</f>
        <v>Financiado No Caja</v>
      </c>
      <c r="BB26" s="55" t="str">
        <f>+$R$26</f>
        <v>Contrapartida Especie</v>
      </c>
      <c r="BC26" s="55" t="str">
        <f>+$S$26</f>
        <v>Contrapartida Efectivo</v>
      </c>
      <c r="BE26" s="32" t="str">
        <f>+P$26</f>
        <v>Financiado Caja</v>
      </c>
      <c r="BF26" s="32" t="str">
        <f>+Q$26</f>
        <v>Financiado No Caja</v>
      </c>
      <c r="BG26" s="55" t="str">
        <f>+$R$26</f>
        <v>Contrapartida Especie</v>
      </c>
      <c r="BH26" s="55" t="str">
        <f>+$S$26</f>
        <v>Contrapartida Efectivo</v>
      </c>
      <c r="BJ26" s="32" t="str">
        <f>+P$26</f>
        <v>Financiado Caja</v>
      </c>
      <c r="BK26" s="32" t="str">
        <f>+Q$26</f>
        <v>Financiado No Caja</v>
      </c>
      <c r="BL26" s="55" t="str">
        <f>+$R$26</f>
        <v>Contrapartida Especie</v>
      </c>
      <c r="BM26" s="55" t="str">
        <f>+$S$26</f>
        <v>Contrapartida Efectivo</v>
      </c>
      <c r="BO26" s="32" t="str">
        <f>+P$26</f>
        <v>Financiado Caja</v>
      </c>
      <c r="BP26" s="32" t="str">
        <f>+Q$26</f>
        <v>Financiado No Caja</v>
      </c>
      <c r="BQ26" s="55" t="str">
        <f>+$R$26</f>
        <v>Contrapartida Especie</v>
      </c>
      <c r="BR26" s="55" t="str">
        <f>+$S$26</f>
        <v>Contrapartida Efectivo</v>
      </c>
    </row>
    <row r="27" spans="2:70" ht="7.5" customHeight="1" x14ac:dyDescent="0.35">
      <c r="B27" s="51"/>
      <c r="C27" s="51"/>
      <c r="D27" s="53"/>
      <c r="E27" s="53"/>
      <c r="F27" s="53"/>
      <c r="G27" s="53"/>
      <c r="H27" s="53"/>
      <c r="I27" s="53"/>
      <c r="J27" s="53"/>
      <c r="K27" s="53"/>
      <c r="L27" s="53"/>
      <c r="M27" s="53"/>
      <c r="N27" s="53"/>
      <c r="O27" s="53"/>
      <c r="P27" s="53"/>
      <c r="Q27" s="53"/>
      <c r="R27" s="53"/>
      <c r="S27" s="53"/>
      <c r="T27" s="99"/>
      <c r="V27" s="53"/>
      <c r="W27" s="53"/>
      <c r="X27" s="53"/>
      <c r="Y27" s="53"/>
      <c r="AA27" s="53"/>
      <c r="AB27" s="53"/>
      <c r="AC27" s="53"/>
      <c r="AD27" s="53"/>
      <c r="AF27" s="53"/>
      <c r="AG27" s="53"/>
      <c r="AH27" s="53"/>
      <c r="AI27" s="53"/>
      <c r="AK27" s="53"/>
      <c r="AL27" s="53"/>
      <c r="AM27" s="53"/>
      <c r="AN27" s="53"/>
      <c r="AP27" s="53"/>
      <c r="AQ27" s="53"/>
      <c r="AR27" s="53"/>
      <c r="AS27" s="53"/>
      <c r="AU27" s="53"/>
      <c r="AV27" s="53"/>
      <c r="AW27" s="53"/>
      <c r="AX27" s="53"/>
      <c r="AZ27" s="53"/>
      <c r="BA27" s="53"/>
      <c r="BB27" s="53"/>
      <c r="BC27" s="53"/>
      <c r="BE27" s="53"/>
      <c r="BF27" s="53"/>
      <c r="BG27" s="53"/>
      <c r="BH27" s="53"/>
      <c r="BJ27" s="53"/>
      <c r="BK27" s="53"/>
      <c r="BL27" s="53"/>
      <c r="BM27" s="53"/>
      <c r="BO27" s="53"/>
      <c r="BP27" s="53"/>
      <c r="BQ27" s="53"/>
      <c r="BR27" s="53"/>
    </row>
    <row r="28" spans="2:70" ht="18.5" x14ac:dyDescent="0.45">
      <c r="B28" s="56" t="s">
        <v>24</v>
      </c>
      <c r="C28" s="58"/>
      <c r="D28" s="70">
        <f>+SUM(Personal!P9:P40,Personal!R9:R40)/Hoja2!$F$1</f>
        <v>0</v>
      </c>
      <c r="E28" s="71"/>
      <c r="F28" s="70">
        <f>+SUM(Personal!X9:X40,Personal!Z9:Z40)/Hoja2!$F$1</f>
        <v>0</v>
      </c>
      <c r="G28" s="71"/>
      <c r="H28" s="70">
        <f>+SUM(Personal!AF9:AF40,Personal!AH9:AH40)/Hoja2!$F$1</f>
        <v>0</v>
      </c>
      <c r="I28" s="71"/>
      <c r="J28" s="70">
        <f>+SUM(Personal!AN9:AN40,Personal!AP9:AP40)/Hoja2!$F$1</f>
        <v>0</v>
      </c>
      <c r="K28" s="71"/>
      <c r="L28" s="70">
        <f>+SUM(Personal!AV9:AV40,Personal!AX9:AX40)/Hoja2!$F$1</f>
        <v>0</v>
      </c>
      <c r="M28" s="71"/>
      <c r="N28" s="70">
        <f>+SUM(D28:L28)</f>
        <v>0</v>
      </c>
      <c r="O28" s="71"/>
      <c r="P28" s="70">
        <f>+Personal!AY41/Hoja2!$F$1</f>
        <v>0</v>
      </c>
      <c r="Q28" s="70">
        <f>+Personal!AZ41/Hoja2!$F$1</f>
        <v>0</v>
      </c>
      <c r="R28" s="70">
        <f>+Personal!BA41/Hoja2!$F$1</f>
        <v>0</v>
      </c>
      <c r="S28" s="70">
        <f>+Personal!BB41/Hoja2!$F$1</f>
        <v>0</v>
      </c>
      <c r="T28" s="100">
        <f>+Personal!AY42</f>
        <v>0</v>
      </c>
      <c r="U28" s="108" t="str">
        <f t="shared" ref="U28:U47" si="1">+IF(SUM(V28:BS28)=SUM(P28:S28)," ", "Error")</f>
        <v xml:space="preserve"> </v>
      </c>
      <c r="V28" s="70">
        <f>+SUMIF(Personal!$B$9:$B$40,$V$24,Personal!AY$9:AY$40)</f>
        <v>0</v>
      </c>
      <c r="W28" s="70">
        <f>+SUMIF(Personal!$B$9:$B$40,$V$24,Personal!AZ$9:AZ$40)</f>
        <v>0</v>
      </c>
      <c r="X28" s="70">
        <f>+SUMIF(Personal!$B$9:$B$40,$V$24,Personal!$BA$9:$BA$40)</f>
        <v>0</v>
      </c>
      <c r="Y28" s="70">
        <f>+SUMIF(Personal!$B$9:$B$40,$V$24,Personal!$BB$9:$BB$40)</f>
        <v>0</v>
      </c>
      <c r="AA28" s="70">
        <f>+SUMIF(Personal!$B$9:$B$40,$AA$24,Personal!AY$9:AY$40)/Hoja2!$F$1</f>
        <v>0</v>
      </c>
      <c r="AB28" s="70">
        <f>+SUMIF(Personal!$B$9:$B$40,$AA$24,Personal!AZ$9:AZ$40)/Hoja2!$F$1</f>
        <v>0</v>
      </c>
      <c r="AC28" s="70">
        <f>+SUMIF(Personal!$B$9:$B$40,$AA$24,Personal!$BA$9:$BA$40)/Hoja2!$F$1</f>
        <v>0</v>
      </c>
      <c r="AD28" s="70">
        <f>+SUMIF(Personal!$B$9:$B$40,$AA$24,Personal!$BB$9:$BB$40)/Hoja2!$F$1</f>
        <v>0</v>
      </c>
      <c r="AF28" s="70">
        <f>+SUMIF(Personal!$B$9:$B$40,$AF$24,Personal!AY$9:AY$40)/Hoja2!$F$1</f>
        <v>0</v>
      </c>
      <c r="AG28" s="70">
        <f>+SUMIF(Personal!$B$9:$B$40,$AF$24,Personal!AZ$9:AZ$40)/Hoja2!$F$1</f>
        <v>0</v>
      </c>
      <c r="AH28" s="70">
        <f>+SUMIF(Personal!$B$9:$B$40,$AF$24,Personal!$BA$9:$BA$40)/Hoja2!$F$1</f>
        <v>0</v>
      </c>
      <c r="AI28" s="70">
        <f>+SUMIF(Personal!$B$9:$B$40,$AF$24,Personal!$BB$9:$BB$40)/Hoja2!$F$1</f>
        <v>0</v>
      </c>
      <c r="AK28" s="70">
        <f>+SUMIF(Personal!$B$9:$B$40,$AK$24,Personal!AY$9:AY$40)/Hoja2!$F$1</f>
        <v>0</v>
      </c>
      <c r="AL28" s="70">
        <f>+SUMIF(Personal!$B$9:$B$40,$AK$24,Personal!AZ$9:AZ$40)/Hoja2!$F$1</f>
        <v>0</v>
      </c>
      <c r="AM28" s="70">
        <f>+SUMIF(Personal!$B$9:$B$40,$AK$24,Personal!$BA$9:$BA$40)/Hoja2!$F$1</f>
        <v>0</v>
      </c>
      <c r="AN28" s="70">
        <f>+SUMIF(Personal!$B$9:$B$40,$AK$24,Personal!$BB$9:$BB$40)/Hoja2!$F$1</f>
        <v>0</v>
      </c>
      <c r="AP28" s="70">
        <f>+SUMIF(Personal!$B$9:$B$40,$AP$24,Personal!AY$9:AY$40)/Hoja2!$F$1</f>
        <v>0</v>
      </c>
      <c r="AQ28" s="70">
        <f>+SUMIF(Personal!$B$9:$B$40,$AP$24,Personal!AZ$9:AZ$40)/Hoja2!$F$1</f>
        <v>0</v>
      </c>
      <c r="AR28" s="70">
        <f>+SUMIF(Personal!$B$9:$B$40,$AP$24,Personal!$BA$9:$BA$40)/Hoja2!$F$1</f>
        <v>0</v>
      </c>
      <c r="AS28" s="70">
        <f>+SUMIF(Personal!$B$9:$B$40,$AP$24,Personal!$BB$9:$BB$40)/Hoja2!$F$1</f>
        <v>0</v>
      </c>
      <c r="AU28" s="70">
        <f>+SUMIF(Personal!$B$9:$B$40,$AU$24,Personal!AY$9:AY$40)/Hoja2!$F$1</f>
        <v>0</v>
      </c>
      <c r="AV28" s="70">
        <f>+SUMIF(Personal!$B$9:$B$40,$AU$24,Personal!AZ$9:AZ$40)/Hoja2!$F$1</f>
        <v>0</v>
      </c>
      <c r="AW28" s="70">
        <f>+SUMIF(Personal!$B$9:$B$40,$AU$24,Personal!$BA$9:$BA$40)/Hoja2!$F$1</f>
        <v>0</v>
      </c>
      <c r="AX28" s="70">
        <f>+SUMIF(Personal!$B$9:$B$40,$AU$24,Personal!$BB$9:$BB$40)/Hoja2!$F$1</f>
        <v>0</v>
      </c>
      <c r="AZ28" s="70">
        <f>+SUMIF(Personal!$B$9:$B$40,$AZ$24,Personal!AY$9:AY$40)/Hoja2!$F$1</f>
        <v>0</v>
      </c>
      <c r="BA28" s="70">
        <f>+SUMIF(Personal!$B$9:$B$40,$AZ$24,Personal!AZ$9:AZ$40)/Hoja2!$F$1</f>
        <v>0</v>
      </c>
      <c r="BB28" s="70">
        <f>+SUMIF(Personal!$B$9:$B$40,$AZ$24,Personal!$BA$9:$BA$40)/Hoja2!$F$1</f>
        <v>0</v>
      </c>
      <c r="BC28" s="70">
        <f>+SUMIF(Personal!$B$9:$B$40,$AZ$24,Personal!$BB$9:$BB$40)/Hoja2!$F$1</f>
        <v>0</v>
      </c>
      <c r="BE28" s="70">
        <f>+SUMIF(Personal!$B$9:$B$40,$BE$24,Personal!AY$9:AY$40)/Hoja2!$F$1</f>
        <v>0</v>
      </c>
      <c r="BF28" s="70">
        <f>+SUMIF(Personal!$B$9:$B$40,$BE$24,Personal!AZ$9:AZ$40)/Hoja2!$F$1</f>
        <v>0</v>
      </c>
      <c r="BG28" s="70">
        <f>+SUMIF(Personal!$B$9:$B$40,$BE$24,Personal!$BA$9:$BA$40)/Hoja2!$F$1</f>
        <v>0</v>
      </c>
      <c r="BH28" s="70">
        <f>+SUMIF(Personal!$B$9:$B$40,$BE$24,Personal!$BB$9:$BB$40)/Hoja2!$F$1</f>
        <v>0</v>
      </c>
      <c r="BJ28" s="70">
        <f>+SUMIF(Personal!$B$9:$B$40,$BJ$24,Personal!AY$9:AY$40)/Hoja2!$F$1</f>
        <v>0</v>
      </c>
      <c r="BK28" s="70">
        <f>+SUMIF(Personal!$B$9:$B$40,$BJ$24,Personal!AZ$9:AZ$40)/Hoja2!$F$1</f>
        <v>0</v>
      </c>
      <c r="BL28" s="70">
        <f>+SUMIF(Personal!$B$9:$B$40,$BJ$24,Personal!$BA$9:$BA$40)/Hoja2!$F$1</f>
        <v>0</v>
      </c>
      <c r="BM28" s="70">
        <f>+SUMIF(Personal!$B$9:$B$40,$BJ$24,Personal!$BB$9:$BB$40)/Hoja2!$F$1</f>
        <v>0</v>
      </c>
      <c r="BO28" s="70">
        <f>+SUMIF(Personal!$B$9:$B$40,$BO$24,Personal!AY$9:AY$40)/Hoja2!$F$1</f>
        <v>0</v>
      </c>
      <c r="BP28" s="70">
        <f>+SUMIF(Personal!$B$9:$B$40,$BO$24,Personal!AZ$9:AZ$40)/Hoja2!$F$1</f>
        <v>0</v>
      </c>
      <c r="BQ28" s="70">
        <f>+SUMIF(Personal!$B$9:$B$40,$BO$24,Personal!$BA$9:$BA$40)/Hoja2!$F$1</f>
        <v>0</v>
      </c>
      <c r="BR28" s="70">
        <f>+SUMIF(Personal!$B$9:$B$40,$BO$24,Personal!$BB$9:$BB$40)/Hoja2!$F$1</f>
        <v>0</v>
      </c>
    </row>
    <row r="29" spans="2:70" ht="18.5" x14ac:dyDescent="0.45">
      <c r="B29" s="56" t="s">
        <v>239</v>
      </c>
      <c r="C29" s="58"/>
      <c r="D29" s="70">
        <f>+SUMIF('Consultoría Especializada'!$G$9:$G$33,Hoja2!$B$5,'Consultoría Especializada'!$M$9:$M$33)/Hoja2!$F$1</f>
        <v>0</v>
      </c>
      <c r="E29" s="71"/>
      <c r="F29" s="70">
        <f>+SUMIF('Consultoría Especializada'!$G$9:$G$33,Hoja2!$B$6,'Consultoría Especializada'!$M$9:$M$33)/Hoja2!$F$1</f>
        <v>0</v>
      </c>
      <c r="G29" s="71"/>
      <c r="H29" s="70">
        <f>+SUMIF('Consultoría Especializada'!$G$9:$G$33,Hoja2!$B$7,'Consultoría Especializada'!$M$9:$M$33)/Hoja2!$F$1</f>
        <v>0</v>
      </c>
      <c r="I29" s="71"/>
      <c r="J29" s="70">
        <f>+SUMIF('Consultoría Especializada'!$G$9:$G$33,Hoja2!$B$8,'Consultoría Especializada'!$M$9:$M$33)/Hoja2!$F$1</f>
        <v>0</v>
      </c>
      <c r="K29" s="71"/>
      <c r="L29" s="70">
        <f>+SUMIF('Consultoría Especializada'!$G$9:$G$33,Hoja2!$B$9,'Consultoría Especializada'!$M$9:$M$33)/Hoja2!$F$1</f>
        <v>0</v>
      </c>
      <c r="M29" s="71"/>
      <c r="N29" s="70">
        <f t="shared" ref="N29:N44" si="2">+SUM(D29:L29)</f>
        <v>0</v>
      </c>
      <c r="O29" s="71"/>
      <c r="P29" s="70">
        <f>+'Consultoría Especializada'!I34/Hoja2!$F$1</f>
        <v>0</v>
      </c>
      <c r="Q29" s="70">
        <f>+'Consultoría Especializada'!J34/Hoja2!$F$1</f>
        <v>0</v>
      </c>
      <c r="R29" s="70">
        <f>+'Consultoría Especializada'!K34/Hoja2!$F$1</f>
        <v>0</v>
      </c>
      <c r="S29" s="70">
        <f>+'Consultoría Especializada'!L34/Hoja2!$F$1</f>
        <v>0</v>
      </c>
      <c r="T29" s="99"/>
      <c r="U29" s="108" t="str">
        <f t="shared" si="1"/>
        <v xml:space="preserve"> </v>
      </c>
      <c r="V29" s="70">
        <f>+SUMIF('Consultoría Especializada'!$B$9:$B$33,$V$24,'Consultoría Especializada'!I$9:I$33)</f>
        <v>0</v>
      </c>
      <c r="W29" s="70">
        <f>+SUMIF('Consultoría Especializada'!$B$9:$B$33,$V$24,'Consultoría Especializada'!J$9:J$33)</f>
        <v>0</v>
      </c>
      <c r="X29" s="70">
        <f>+SUMIF('Consultoría Especializada'!$B$9:$B$33,$V$24,'Consultoría Especializada'!$K$9:$K$33)</f>
        <v>0</v>
      </c>
      <c r="Y29" s="70">
        <f>+SUMIF('Consultoría Especializada'!$B$9:$B$33,$V$24,'Consultoría Especializada'!$L$9:$L$33)</f>
        <v>0</v>
      </c>
      <c r="AA29" s="70">
        <f>+SUMIF('Consultoría Especializada'!$B$9:$B$33,$AA$24,'Consultoría Especializada'!I$9:I$33)/Hoja2!$F$1</f>
        <v>0</v>
      </c>
      <c r="AB29" s="70">
        <f>+SUMIF('Consultoría Especializada'!$B$9:$B$33,$AA$24,'Consultoría Especializada'!J$9:J$33)/Hoja2!$F$1</f>
        <v>0</v>
      </c>
      <c r="AC29" s="70">
        <f>+SUMIF('Consultoría Especializada'!$B$9:$B$33,$AA$24,'Consultoría Especializada'!$K$9:$K$33)/Hoja2!$F$1</f>
        <v>0</v>
      </c>
      <c r="AD29" s="70">
        <f>+SUMIF('Consultoría Especializada'!$B$9:$B$33,$AA$24,'Consultoría Especializada'!$L$9:$L$33)/Hoja2!$F$1</f>
        <v>0</v>
      </c>
      <c r="AF29" s="70">
        <f>+SUMIF('Consultoría Especializada'!$B$9:$B$33,$AF$24,'Consultoría Especializada'!I$9:I$33)/Hoja2!$F$1</f>
        <v>0</v>
      </c>
      <c r="AG29" s="70">
        <f>+SUMIF('Consultoría Especializada'!$B$9:$B$33,$AF$24,'Consultoría Especializada'!J$9:J$33)/Hoja2!$F$1</f>
        <v>0</v>
      </c>
      <c r="AH29" s="70">
        <f>+SUMIF('Consultoría Especializada'!$B$9:$B$33,$AF$24,'Consultoría Especializada'!$K$9:$K$33)/Hoja2!$F$1</f>
        <v>0</v>
      </c>
      <c r="AI29" s="70">
        <f>+SUMIF('Consultoría Especializada'!$B$9:$B$33,$AF$24,'Consultoría Especializada'!$L$9:$L$33)/Hoja2!$F$1</f>
        <v>0</v>
      </c>
      <c r="AK29" s="70">
        <f>+SUMIF('Consultoría Especializada'!$B$9:$B$33,$AK$24,'Consultoría Especializada'!I$9:I$33)/Hoja2!$F$1</f>
        <v>0</v>
      </c>
      <c r="AL29" s="70">
        <f>+SUMIF('Consultoría Especializada'!$B$9:$B$33,$AK$24,'Consultoría Especializada'!J$9:J$33)/Hoja2!$F$1</f>
        <v>0</v>
      </c>
      <c r="AM29" s="70">
        <f>+SUMIF('Consultoría Especializada'!$B$9:$B$33,$AK$24,'Consultoría Especializada'!$K$9:$K$33)/Hoja2!$F$1</f>
        <v>0</v>
      </c>
      <c r="AN29" s="70">
        <f>+SUMIF('Consultoría Especializada'!$B$9:$B$33,$AK$24,'Consultoría Especializada'!$L$9:$L$33)/Hoja2!$F$1</f>
        <v>0</v>
      </c>
      <c r="AP29" s="70">
        <f>+SUMIF('Consultoría Especializada'!$B$9:$B$33,$AP$24,'Consultoría Especializada'!I$9:I$33)/Hoja2!$F$1</f>
        <v>0</v>
      </c>
      <c r="AQ29" s="70">
        <f>+SUMIF('Consultoría Especializada'!$B$9:$B$33,$AP$24,'Consultoría Especializada'!J$9:J$33)/Hoja2!$F$1</f>
        <v>0</v>
      </c>
      <c r="AR29" s="70">
        <f>+SUMIF('Consultoría Especializada'!$B$9:$B$33,$AP$24,'Consultoría Especializada'!$K$9:$K$33)/Hoja2!$F$1</f>
        <v>0</v>
      </c>
      <c r="AS29" s="70">
        <f>+SUMIF('Consultoría Especializada'!$B$9:$B$33,$AP$24,'Consultoría Especializada'!$L$9:$L$33)/Hoja2!$F$1</f>
        <v>0</v>
      </c>
      <c r="AU29" s="70">
        <f>+SUMIF('Consultoría Especializada'!$B$9:$B$33,$AU$24,'Consultoría Especializada'!I$9:I$33)/Hoja2!$F$1</f>
        <v>0</v>
      </c>
      <c r="AV29" s="70">
        <f>+SUMIF('Consultoría Especializada'!$B$9:$B$33,$AU$24,'Consultoría Especializada'!J$9:J$33)/Hoja2!$F$1</f>
        <v>0</v>
      </c>
      <c r="AW29" s="70">
        <f>+SUMIF('Consultoría Especializada'!$B$9:$B$33,$AU$24,'Consultoría Especializada'!$K$9:$K$33)/Hoja2!$F$1</f>
        <v>0</v>
      </c>
      <c r="AX29" s="70">
        <f>+SUMIF('Consultoría Especializada'!$B$9:$B$33,$AU$24,'Consultoría Especializada'!$L$9:$L$33)/Hoja2!$F$1</f>
        <v>0</v>
      </c>
      <c r="AZ29" s="70">
        <f>+SUMIF('Consultoría Especializada'!$B$9:$B$33,$AZ$24,'Consultoría Especializada'!I$9:I$33)/Hoja2!$F$1</f>
        <v>0</v>
      </c>
      <c r="BA29" s="70">
        <f>+SUMIF('Consultoría Especializada'!$B$9:$B$33,$AZ$24,'Consultoría Especializada'!J$9:J$33)/Hoja2!$F$1</f>
        <v>0</v>
      </c>
      <c r="BB29" s="70">
        <f>+SUMIF('Consultoría Especializada'!$B$9:$B$33,$AZ$24,'Consultoría Especializada'!$K$9:$K$33)/Hoja2!$F$1</f>
        <v>0</v>
      </c>
      <c r="BC29" s="70">
        <f>+SUMIF('Consultoría Especializada'!$B$9:$B$33,$AZ$24,'Consultoría Especializada'!$L$9:$L$33)/Hoja2!$F$1</f>
        <v>0</v>
      </c>
      <c r="BE29" s="70">
        <f>+SUMIF('Consultoría Especializada'!$B$9:$B$33,$BE$24,'Consultoría Especializada'!I$9:I$33)/Hoja2!$F$1</f>
        <v>0</v>
      </c>
      <c r="BF29" s="70">
        <f>+SUMIF('Consultoría Especializada'!$B$9:$B$33,$BE$24,'Consultoría Especializada'!J$9:J$33)/Hoja2!$F$1</f>
        <v>0</v>
      </c>
      <c r="BG29" s="70">
        <f>+SUMIF('Consultoría Especializada'!$B$9:$B$33,$BE$24,'Consultoría Especializada'!$K$9:$K$33)/Hoja2!$F$1</f>
        <v>0</v>
      </c>
      <c r="BH29" s="70">
        <f>+SUMIF('Consultoría Especializada'!$B$9:$B$33,$BE$24,'Consultoría Especializada'!$L$9:$L$33)/Hoja2!$F$1</f>
        <v>0</v>
      </c>
      <c r="BJ29" s="70">
        <f>+SUMIF('Consultoría Especializada'!$B$9:$B$33,$BJ$24,'Consultoría Especializada'!I$9:I$33)/Hoja2!$F$1</f>
        <v>0</v>
      </c>
      <c r="BK29" s="70">
        <f>+SUMIF('Consultoría Especializada'!$B$9:$B$33,$BJ$24,'Consultoría Especializada'!J$9:J$33)/Hoja2!$F$1</f>
        <v>0</v>
      </c>
      <c r="BL29" s="70">
        <f>+SUMIF('Consultoría Especializada'!$B$9:$B$33,$BJ$24,'Consultoría Especializada'!$K$9:$K$33)/Hoja2!$F$1</f>
        <v>0</v>
      </c>
      <c r="BM29" s="70">
        <f>+SUMIF('Consultoría Especializada'!$B$9:$B$33,$BJ$24,'Consultoría Especializada'!$L$9:$L$33)/Hoja2!$F$1</f>
        <v>0</v>
      </c>
      <c r="BO29" s="70">
        <f>+SUMIF('Consultoría Especializada'!$B$9:$B$33,$BO$24,'Consultoría Especializada'!I$9:I$33)/Hoja2!$F$1</f>
        <v>0</v>
      </c>
      <c r="BP29" s="70">
        <f>+SUMIF('Consultoría Especializada'!$B$9:$B$33,$BO$24,'Consultoría Especializada'!J$9:J$33)/Hoja2!$F$1</f>
        <v>0</v>
      </c>
      <c r="BQ29" s="70">
        <f>+SUMIF('Consultoría Especializada'!$B$9:$B$33,$BO$24,'Consultoría Especializada'!$K$9:$K$33)/Hoja2!$F$1</f>
        <v>0</v>
      </c>
      <c r="BR29" s="70">
        <f>+SUMIF('Consultoría Especializada'!$B$9:$B$33,$BO$24,'Consultoría Especializada'!$L$9:$L$33)/Hoja2!$F$1</f>
        <v>0</v>
      </c>
    </row>
    <row r="30" spans="2:70" ht="18.5" x14ac:dyDescent="0.45">
      <c r="B30" s="56" t="s">
        <v>29</v>
      </c>
      <c r="C30" s="57"/>
      <c r="D30" s="70">
        <f>+SUMIF('Materiales Bibliográfico'!$F$9:$F$38,Hoja2!$B$5,'Materiales Bibliográfico'!$Q$9:$Q$38)/Hoja2!$F$1</f>
        <v>0</v>
      </c>
      <c r="E30" s="71"/>
      <c r="F30" s="70">
        <f>+SUMIF('Materiales Bibliográfico'!$F$9:$F$38,Hoja2!$B$6,'Materiales Bibliográfico'!$Q$9:$Q$38)/Hoja2!$F$1</f>
        <v>0</v>
      </c>
      <c r="G30" s="71"/>
      <c r="H30" s="70">
        <f>+SUMIF('Materiales Bibliográfico'!$F$9:$F$38,Hoja2!$B$7,'Materiales Bibliográfico'!$Q$9:$Q$38)/Hoja2!$F$1</f>
        <v>0</v>
      </c>
      <c r="I30" s="71"/>
      <c r="J30" s="70">
        <f>+SUMIF('Materiales Bibliográfico'!$F$9:$F$38,Hoja2!$B$8,'Materiales Bibliográfico'!$Q$9:$Q$38)/Hoja2!$F$1</f>
        <v>0</v>
      </c>
      <c r="K30" s="71"/>
      <c r="L30" s="70">
        <f>+SUMIF('Materiales Bibliográfico'!$F$9:$F$38,Hoja2!$B$9,'Materiales Bibliográfico'!$Q$9:$Q$38)/Hoja2!$F$1</f>
        <v>0</v>
      </c>
      <c r="M30" s="71"/>
      <c r="N30" s="70">
        <f t="shared" si="2"/>
        <v>0</v>
      </c>
      <c r="O30" s="71"/>
      <c r="P30" s="70">
        <f>+'Materiales Bibliográfico'!M39/Hoja2!$F$1</f>
        <v>0</v>
      </c>
      <c r="Q30" s="70">
        <f>+'Materiales Bibliográfico'!N39/Hoja2!$F$1</f>
        <v>0</v>
      </c>
      <c r="R30" s="70">
        <f>+'Materiales Bibliográfico'!O39/Hoja2!$F$1</f>
        <v>0</v>
      </c>
      <c r="S30" s="70">
        <f>+'Materiales Bibliográfico'!P39/Hoja2!$F$1</f>
        <v>0</v>
      </c>
      <c r="T30" s="99"/>
      <c r="U30" s="108" t="str">
        <f t="shared" si="1"/>
        <v xml:space="preserve"> </v>
      </c>
      <c r="V30" s="70">
        <f>+SUMIF('Materiales Bibliográfico'!$B$9:$B$38,$V$24,'Materiales Bibliográfico'!M$9:M$38)</f>
        <v>0</v>
      </c>
      <c r="W30" s="70">
        <f>+SUMIF('Materiales Bibliográfico'!$B$9:$B$38,$V$24,'Materiales Bibliográfico'!N$9:N$38)</f>
        <v>0</v>
      </c>
      <c r="X30" s="70">
        <f>+SUMIF('Materiales Bibliográfico'!$B$9:$B$38,$V$24,'Materiales Bibliográfico'!$O$9:$O$38)</f>
        <v>0</v>
      </c>
      <c r="Y30" s="70">
        <f>+SUMIF('Materiales Bibliográfico'!$B$9:$B$38,$V$24,'Materiales Bibliográfico'!$P$9:$P$38)</f>
        <v>0</v>
      </c>
      <c r="AA30" s="70">
        <f>+SUMIF('Materiales Bibliográfico'!$B$9:$B$38,$AA$24,'Materiales Bibliográfico'!M$9:M$38)/Hoja2!$F$1</f>
        <v>0</v>
      </c>
      <c r="AB30" s="70">
        <f>+SUMIF('Materiales Bibliográfico'!$B$9:$B$38,$AA$24,'Materiales Bibliográfico'!N$9:N$38)/Hoja2!$F$1</f>
        <v>0</v>
      </c>
      <c r="AC30" s="70">
        <f>+SUMIF('Materiales Bibliográfico'!$B$9:$B$38,$AA$24,'Materiales Bibliográfico'!$O$9:$O$38)/Hoja2!$F$1</f>
        <v>0</v>
      </c>
      <c r="AD30" s="70">
        <f>+SUMIF('Materiales Bibliográfico'!$B$9:$B$38,$AA$24,'Materiales Bibliográfico'!$P$9:$P$38)/Hoja2!$F$1</f>
        <v>0</v>
      </c>
      <c r="AF30" s="70">
        <f>+SUMIF('Materiales Bibliográfico'!$B$9:$B$38,$AF$24,'Materiales Bibliográfico'!M$9:M$38)/Hoja2!$F$1</f>
        <v>0</v>
      </c>
      <c r="AG30" s="70">
        <f>+SUMIF('Materiales Bibliográfico'!$B$9:$B$38,$AF$24,'Materiales Bibliográfico'!N$9:N$38)/Hoja2!$F$1</f>
        <v>0</v>
      </c>
      <c r="AH30" s="70">
        <f>+SUMIF('Materiales Bibliográfico'!$B$9:$B$38,$AF$24,'Materiales Bibliográfico'!$O$9:$O$38)/Hoja2!$F$1</f>
        <v>0</v>
      </c>
      <c r="AI30" s="70">
        <f>+SUMIF('Materiales Bibliográfico'!$B$9:$B$38,$AF$24,'Materiales Bibliográfico'!$P$9:$P$38)/Hoja2!$F$1</f>
        <v>0</v>
      </c>
      <c r="AK30" s="70">
        <f>+SUMIF('Materiales Bibliográfico'!$B$9:$B$38,$AK$24,'Materiales Bibliográfico'!M$9:M$38)/Hoja2!$F$1</f>
        <v>0</v>
      </c>
      <c r="AL30" s="70">
        <f>+SUMIF('Materiales Bibliográfico'!$B$9:$B$38,$AK$24,'Materiales Bibliográfico'!N$9:N$38)/Hoja2!$F$1</f>
        <v>0</v>
      </c>
      <c r="AM30" s="70">
        <f>+SUMIF('Materiales Bibliográfico'!$B$9:$B$38,$AK$24,'Materiales Bibliográfico'!$O$9:$O$38)/Hoja2!$F$1</f>
        <v>0</v>
      </c>
      <c r="AN30" s="70">
        <f>+SUMIF('Materiales Bibliográfico'!$B$9:$B$38,$AK$24,'Materiales Bibliográfico'!$P$9:$P$38)/Hoja2!$F$1</f>
        <v>0</v>
      </c>
      <c r="AP30" s="70">
        <f>+SUMIF('Materiales Bibliográfico'!$B$9:$B$38,$AP$24,'Materiales Bibliográfico'!M$9:M$38)/Hoja2!$F$1</f>
        <v>0</v>
      </c>
      <c r="AQ30" s="70">
        <f>+SUMIF('Materiales Bibliográfico'!$B$9:$B$38,$AP$24,'Materiales Bibliográfico'!N$9:N$38)/Hoja2!$F$1</f>
        <v>0</v>
      </c>
      <c r="AR30" s="70">
        <f>+SUMIF('Materiales Bibliográfico'!$B$9:$B$38,$AP$24,'Materiales Bibliográfico'!$O$9:$O$38)/Hoja2!$F$1</f>
        <v>0</v>
      </c>
      <c r="AS30" s="70">
        <f>+SUMIF('Materiales Bibliográfico'!$B$9:$B$38,$AP$24,'Materiales Bibliográfico'!$P$9:$P$38)/Hoja2!$F$1</f>
        <v>0</v>
      </c>
      <c r="AU30" s="70">
        <f>+SUMIF('Materiales Bibliográfico'!$B$9:$B$38,$AU$24,'Materiales Bibliográfico'!M$9:M$38)/Hoja2!$F$1</f>
        <v>0</v>
      </c>
      <c r="AV30" s="70">
        <f>+SUMIF('Materiales Bibliográfico'!$B$9:$B$38,$AU$24,'Materiales Bibliográfico'!N$9:N$38)/Hoja2!$F$1</f>
        <v>0</v>
      </c>
      <c r="AW30" s="70">
        <f>+SUMIF('Materiales Bibliográfico'!$B$9:$B$38,$AU$24,'Materiales Bibliográfico'!$O$9:$O$38)/Hoja2!$F$1</f>
        <v>0</v>
      </c>
      <c r="AX30" s="70">
        <f>+SUMIF('Materiales Bibliográfico'!$B$9:$B$38,$AU$24,'Materiales Bibliográfico'!$P$9:$P$38)/Hoja2!$F$1</f>
        <v>0</v>
      </c>
      <c r="AZ30" s="70">
        <f>+SUMIF('Materiales Bibliográfico'!$B$9:$B$38,$AZ$24,'Materiales Bibliográfico'!M$9:M$38)/Hoja2!$F$1</f>
        <v>0</v>
      </c>
      <c r="BA30" s="70">
        <f>+SUMIF('Materiales Bibliográfico'!$B$9:$B$38,$AZ$24,'Materiales Bibliográfico'!N$9:N$38)/Hoja2!$F$1</f>
        <v>0</v>
      </c>
      <c r="BB30" s="70">
        <f>+SUMIF('Materiales Bibliográfico'!$B$9:$B$38,$AZ$24,'Materiales Bibliográfico'!$O$9:$O$38)/Hoja2!$F$1</f>
        <v>0</v>
      </c>
      <c r="BC30" s="70">
        <f>+SUMIF('Materiales Bibliográfico'!$B$9:$B$38,$AZ$24,'Materiales Bibliográfico'!$P$9:$P$38)/Hoja2!$F$1</f>
        <v>0</v>
      </c>
      <c r="BE30" s="70">
        <f>+SUMIF('Materiales Bibliográfico'!$B$9:$B$38,$BE$24,'Materiales Bibliográfico'!M$9:M$38)/Hoja2!$F$1</f>
        <v>0</v>
      </c>
      <c r="BF30" s="70">
        <f>+SUMIF('Materiales Bibliográfico'!$B$9:$B$38,$BE$24,'Materiales Bibliográfico'!N$9:N$38)/Hoja2!$F$1</f>
        <v>0</v>
      </c>
      <c r="BG30" s="70">
        <f>+SUMIF('Materiales Bibliográfico'!$B$9:$B$38,$BE$24,'Materiales Bibliográfico'!$O$9:$O$38)/Hoja2!$F$1</f>
        <v>0</v>
      </c>
      <c r="BH30" s="70">
        <f>+SUMIF('Materiales Bibliográfico'!$B$9:$B$38,$BE$24,'Materiales Bibliográfico'!$P$9:$P$38)/Hoja2!$F$1</f>
        <v>0</v>
      </c>
      <c r="BJ30" s="70">
        <f>+SUMIF('Materiales Bibliográfico'!$B$9:$B$38,$BJ$24,'Materiales Bibliográfico'!M$9:M$38)/Hoja2!$F$1</f>
        <v>0</v>
      </c>
      <c r="BK30" s="70">
        <f>+SUMIF('Materiales Bibliográfico'!$B$9:$B$38,$BJ$24,'Materiales Bibliográfico'!N$9:N$38)/Hoja2!$F$1</f>
        <v>0</v>
      </c>
      <c r="BL30" s="70">
        <f>+SUMIF('Materiales Bibliográfico'!$B$9:$B$38,$BJ$24,'Materiales Bibliográfico'!$O$9:$O$38)/Hoja2!$F$1</f>
        <v>0</v>
      </c>
      <c r="BM30" s="70">
        <f>+SUMIF('Materiales Bibliográfico'!$B$9:$B$38,$BJ$24,'Materiales Bibliográfico'!$P$9:$P$38)/Hoja2!$F$1</f>
        <v>0</v>
      </c>
      <c r="BO30" s="70">
        <f>+SUMIF('Materiales Bibliográfico'!$B$9:$B$38,$BO$24,'Materiales Bibliográfico'!M$9:M$38)/Hoja2!$F$1</f>
        <v>0</v>
      </c>
      <c r="BP30" s="70">
        <f>+SUMIF('Materiales Bibliográfico'!$B$9:$B$38,$BO$24,'Materiales Bibliográfico'!N$9:N$38)/Hoja2!$F$1</f>
        <v>0</v>
      </c>
      <c r="BQ30" s="70">
        <f>+SUMIF('Materiales Bibliográfico'!$B$9:$B$38,$BO$24,'Materiales Bibliográfico'!$O$9:$O$38)/Hoja2!$F$1</f>
        <v>0</v>
      </c>
      <c r="BR30" s="70">
        <f>+SUMIF('Materiales Bibliográfico'!$B$9:$B$38,$BO$24,'Materiales Bibliográfico'!$P$9:$P$38)/Hoja2!$F$1</f>
        <v>0</v>
      </c>
    </row>
    <row r="31" spans="2:70" ht="18.5" x14ac:dyDescent="0.45">
      <c r="B31" s="56" t="s">
        <v>20</v>
      </c>
      <c r="C31" s="58"/>
      <c r="D31" s="70">
        <f>+SUMIF(Equipos!$N$9:$N$56,Hoja2!$B$5,Equipos!$S$9:$S$56)/Hoja2!$F$1</f>
        <v>0</v>
      </c>
      <c r="E31" s="71"/>
      <c r="F31" s="70">
        <f>+SUMIF(Equipos!$N$9:$N$56,Hoja2!$B$6,Equipos!$S$9:$S$56)/Hoja2!$F$1</f>
        <v>0</v>
      </c>
      <c r="G31" s="71"/>
      <c r="H31" s="70">
        <f>+SUMIF(Equipos!$N$9:$N$56,Hoja2!$B$7,Equipos!$S$9:$S$56)/Hoja2!$F$1</f>
        <v>0</v>
      </c>
      <c r="I31" s="71"/>
      <c r="J31" s="70">
        <f>+SUMIF(Equipos!$N$9:$N$56,Hoja2!$B$8,Equipos!$S$8:$S$56)/Hoja2!$F$1</f>
        <v>0</v>
      </c>
      <c r="K31" s="71"/>
      <c r="L31" s="70">
        <f>+SUMIF(Equipos!$N$9:$N$56,Hoja2!$B$9,Equipos!$S$9:$S$56)/Hoja2!$F$1</f>
        <v>0</v>
      </c>
      <c r="M31" s="71"/>
      <c r="N31" s="70">
        <f t="shared" si="2"/>
        <v>0</v>
      </c>
      <c r="O31" s="71"/>
      <c r="P31" s="70">
        <f>+Equipos!O57/Hoja2!$F$1</f>
        <v>0</v>
      </c>
      <c r="Q31" s="70">
        <f>+Equipos!P57/Hoja2!$F$1</f>
        <v>0</v>
      </c>
      <c r="R31" s="70">
        <f>+Equipos!Q57/Hoja2!$F$1</f>
        <v>0</v>
      </c>
      <c r="S31" s="70">
        <f>+Equipos!R57/Hoja2!$F$1</f>
        <v>0</v>
      </c>
      <c r="T31" s="99"/>
      <c r="U31" s="108" t="str">
        <f t="shared" si="1"/>
        <v xml:space="preserve"> </v>
      </c>
      <c r="V31" s="70">
        <f>+SUMIF(Equipos!$B$9:$B$56,$V$24,Equipos!O$9:O$56)</f>
        <v>0</v>
      </c>
      <c r="W31" s="70">
        <f>+SUMIF(Equipos!$B$9:$B$56,$V$24,Equipos!P$9:P$56)</f>
        <v>0</v>
      </c>
      <c r="X31" s="70">
        <f>+SUMIF(Equipos!$B$9:$B$56,$V$24,Equipos!$Q$9:$Q$56)</f>
        <v>0</v>
      </c>
      <c r="Y31" s="70">
        <f>+SUMIF(Equipos!$B$9:$B$56,$V$24,Equipos!$R$9:$R$56)</f>
        <v>0</v>
      </c>
      <c r="AA31" s="70">
        <f>+SUMIF(Equipos!$B$9:$B$56,$AA$24,Equipos!O$9:O$56)/Hoja2!$F$1</f>
        <v>0</v>
      </c>
      <c r="AB31" s="70">
        <f>+SUMIF(Equipos!$B$9:$B$56,$AA$24,Equipos!P$9:P$56)/Hoja2!$F$1</f>
        <v>0</v>
      </c>
      <c r="AC31" s="70">
        <f>+SUMIF(Equipos!$B$9:$B$56,$AA$24,Equipos!$Q$9:$Q$56)/Hoja2!$F$1</f>
        <v>0</v>
      </c>
      <c r="AD31" s="70">
        <f>+SUMIF(Equipos!$B$9:$B$56,$AA$24,Equipos!$R$9:$R$56)/Hoja2!$F$1</f>
        <v>0</v>
      </c>
      <c r="AF31" s="70">
        <f>+SUMIF(Equipos!$B$9:$B$56,$AF$24,Equipos!O$9:O$56)/Hoja2!$F$1</f>
        <v>0</v>
      </c>
      <c r="AG31" s="70">
        <f>+SUMIF(Equipos!$B$9:$B$56,$AF$24,Equipos!P$9:P$56)/Hoja2!$F$1</f>
        <v>0</v>
      </c>
      <c r="AH31" s="70">
        <f>+SUMIF(Equipos!$B$9:$B$56,$AF$24,Equipos!$Q$9:$Q$56)/Hoja2!$F$1</f>
        <v>0</v>
      </c>
      <c r="AI31" s="70">
        <f>+SUMIF(Equipos!$B$9:$B$56,$AF$24,Equipos!$R$9:$R$56)/Hoja2!$F$1</f>
        <v>0</v>
      </c>
      <c r="AK31" s="70">
        <f>+SUMIF(Equipos!$B$9:$B$56,$AK$24,Equipos!O$9:O$56)/Hoja2!$F$1</f>
        <v>0</v>
      </c>
      <c r="AL31" s="70">
        <f>+SUMIF(Equipos!$B$9:$B$56,$AK$24,Equipos!P$9:P$56)/Hoja2!$F$1</f>
        <v>0</v>
      </c>
      <c r="AM31" s="70">
        <f>+SUMIF(Equipos!$B$9:$B$56,$AK$24,Equipos!$Q$9:$Q$56)/Hoja2!$F$1</f>
        <v>0</v>
      </c>
      <c r="AN31" s="70">
        <f>+SUMIF(Equipos!$B$9:$B$56,$AK$24,Equipos!$R$9:$R$56)/Hoja2!$F$1</f>
        <v>0</v>
      </c>
      <c r="AP31" s="70">
        <f>+SUMIF(Equipos!$B$9:$B$56,$AP$24,Equipos!O$9:O$56)/Hoja2!$F$1</f>
        <v>0</v>
      </c>
      <c r="AQ31" s="70">
        <f>+SUMIF(Equipos!$B$9:$B$56,$AP$24,Equipos!P$9:P$56)/Hoja2!$F$1</f>
        <v>0</v>
      </c>
      <c r="AR31" s="70">
        <f>+SUMIF(Equipos!$B$9:$B$56,$AP$24,Equipos!$Q$9:$Q$56)/Hoja2!$F$1</f>
        <v>0</v>
      </c>
      <c r="AS31" s="70">
        <f>+SUMIF(Equipos!$B$9:$B$56,$AP$24,Equipos!$R$9:$R$56)/Hoja2!$F$1</f>
        <v>0</v>
      </c>
      <c r="AU31" s="70">
        <f>+SUMIF(Equipos!$B$9:$B$56,$AU$24,Equipos!O$9:O$56)/Hoja2!$F$1</f>
        <v>0</v>
      </c>
      <c r="AV31" s="70">
        <f>+SUMIF(Equipos!$B$9:$B$56,$AU$24,Equipos!P$9:P$56)/Hoja2!$F$1</f>
        <v>0</v>
      </c>
      <c r="AW31" s="70">
        <f>+SUMIF(Equipos!$B$9:$B$56,$AU$24,Equipos!$Q$9:$Q$56)/Hoja2!$F$1</f>
        <v>0</v>
      </c>
      <c r="AX31" s="70">
        <f>+SUMIF(Equipos!$B$9:$B$56,$AU$24,Equipos!$R$9:$R$56)/Hoja2!$F$1</f>
        <v>0</v>
      </c>
      <c r="AZ31" s="70">
        <f>+SUMIF(Equipos!$B$9:$B$56,$AZ$24,Equipos!O$9:O$56)/Hoja2!$F$1</f>
        <v>0</v>
      </c>
      <c r="BA31" s="70">
        <f>+SUMIF(Equipos!$B$9:$B$56,$AZ$24,Equipos!P$9:P$56)/Hoja2!$F$1</f>
        <v>0</v>
      </c>
      <c r="BB31" s="70">
        <f>+SUMIF(Equipos!$B$9:$B$56,$AZ$24,Equipos!$Q$9:$Q$56)/Hoja2!$F$1</f>
        <v>0</v>
      </c>
      <c r="BC31" s="70">
        <f>+SUMIF(Equipos!$B$9:$B$56,$AZ$24,Equipos!$R$9:$R$56)/Hoja2!$F$1</f>
        <v>0</v>
      </c>
      <c r="BE31" s="70">
        <f>+SUMIF(Equipos!$B$9:$B$56,$BE$24,Equipos!O$9:O$56)/Hoja2!$F$1</f>
        <v>0</v>
      </c>
      <c r="BF31" s="70">
        <f>+SUMIF(Equipos!$B$9:$B$56,$BE$24,Equipos!P$9:P$56)/Hoja2!$F$1</f>
        <v>0</v>
      </c>
      <c r="BG31" s="70">
        <f>+SUMIF(Equipos!$B$9:$B$56,$BE$24,Equipos!$Q$9:$Q$56)/Hoja2!$F$1</f>
        <v>0</v>
      </c>
      <c r="BH31" s="70">
        <f>+SUMIF(Equipos!$B$9:$B$56,$BE$24,Equipos!$R$9:$R$56)/Hoja2!$F$1</f>
        <v>0</v>
      </c>
      <c r="BJ31" s="70">
        <f>+SUMIF(Equipos!$B$9:$B$56,$BJ$24,Equipos!O$9:O$56)/Hoja2!$F$1</f>
        <v>0</v>
      </c>
      <c r="BK31" s="70">
        <f>+SUMIF(Equipos!$B$9:$B$56,$BJ$24,Equipos!P$9:P$56)/Hoja2!$F$1</f>
        <v>0</v>
      </c>
      <c r="BL31" s="70">
        <f>+SUMIF(Equipos!$B$9:$B$56,$BJ$24,Equipos!$Q$9:$Q$56)/Hoja2!$F$1</f>
        <v>0</v>
      </c>
      <c r="BM31" s="70">
        <f>+SUMIF(Equipos!$B$9:$B$56,$BJ$24,Equipos!$R$9:$R$56)/Hoja2!$F$1</f>
        <v>0</v>
      </c>
      <c r="BO31" s="70">
        <f>+SUMIF(Equipos!$B$9:$B$56,$BO$24,Equipos!O$9:O$56)/Hoja2!$F$1</f>
        <v>0</v>
      </c>
      <c r="BP31" s="70">
        <f>+SUMIF(Equipos!$B$9:$B$56,$BO$24,Equipos!P$9:P$56)/Hoja2!$F$1</f>
        <v>0</v>
      </c>
      <c r="BQ31" s="70">
        <f>+SUMIF(Equipos!$B$9:$B$56,$BO$24,Equipos!$Q$9:$Q$56)/Hoja2!$F$1</f>
        <v>0</v>
      </c>
      <c r="BR31" s="70">
        <f>+SUMIF(Equipos!$B$9:$B$56,$BO$24,Equipos!$R$9:$R$56)/Hoja2!$F$1</f>
        <v>0</v>
      </c>
    </row>
    <row r="32" spans="2:70" ht="18.5" x14ac:dyDescent="0.45">
      <c r="B32" s="56" t="s">
        <v>21</v>
      </c>
      <c r="C32" s="58"/>
      <c r="D32" s="70">
        <f>+SUMIF('Eventos Académicos'!$K$9:$K$38,Hoja2!$B$5,'Eventos Académicos'!$Q$9:$Q$38)/Hoja2!$F$1</f>
        <v>0</v>
      </c>
      <c r="E32" s="71"/>
      <c r="F32" s="70">
        <f>+SUMIF('Eventos Académicos'!$K$9:$K$38,Hoja2!$B$6,'Eventos Académicos'!$Q$9:$Q$38)/Hoja2!$F$1</f>
        <v>0</v>
      </c>
      <c r="G32" s="71"/>
      <c r="H32" s="70">
        <f>+SUMIF('Eventos Académicos'!$K$9:$K$38,Hoja2!$B$7,'Eventos Académicos'!$Q$9:$Q$38)/Hoja2!$F$1</f>
        <v>0</v>
      </c>
      <c r="I32" s="71"/>
      <c r="J32" s="70">
        <f>+SUMIF('Eventos Académicos'!$K$9:$K$38,Hoja2!$B$8,'Eventos Académicos'!$Q$9:$Q$38)/Hoja2!$F$1</f>
        <v>0</v>
      </c>
      <c r="K32" s="71"/>
      <c r="L32" s="70">
        <f>+SUMIF('Eventos Académicos'!$K$9:$K$38,Hoja2!$B$9,'Eventos Académicos'!$Q$9:$Q$38)/Hoja2!$F$1</f>
        <v>0</v>
      </c>
      <c r="M32" s="71"/>
      <c r="N32" s="70">
        <f t="shared" si="2"/>
        <v>0</v>
      </c>
      <c r="O32" s="71"/>
      <c r="P32" s="70">
        <f>+'Eventos Académicos'!M39/Hoja2!$F$1</f>
        <v>0</v>
      </c>
      <c r="Q32" s="70">
        <f>+'Eventos Académicos'!N39/Hoja2!$F$1</f>
        <v>0</v>
      </c>
      <c r="R32" s="70">
        <f>+'Eventos Académicos'!O39/Hoja2!$F$1</f>
        <v>0</v>
      </c>
      <c r="S32" s="70">
        <f>+'Eventos Académicos'!P39/Hoja2!$F$1</f>
        <v>0</v>
      </c>
      <c r="T32" s="99"/>
      <c r="U32" s="108" t="str">
        <f t="shared" si="1"/>
        <v xml:space="preserve"> </v>
      </c>
      <c r="V32" s="70">
        <f>+SUMIF('Eventos Académicos'!$B$9:$B$38,$V$24,'Eventos Académicos'!M$9:M$38)</f>
        <v>0</v>
      </c>
      <c r="W32" s="70">
        <f>+SUMIF('Eventos Académicos'!$B$9:$B$38,$V$24,'Eventos Académicos'!N$9:N$38)</f>
        <v>0</v>
      </c>
      <c r="X32" s="70">
        <f>+SUMIF('Eventos Académicos'!$B$9:$B$38,$V$24,'Eventos Académicos'!$O$9:$O$38)</f>
        <v>0</v>
      </c>
      <c r="Y32" s="70">
        <f>+SUMIF('Eventos Académicos'!$B$9:$B$38,$V$24,'Eventos Académicos'!$P$9:$P$38)</f>
        <v>0</v>
      </c>
      <c r="AA32" s="70">
        <f>+SUMIF('Eventos Académicos'!$B$9:$B$38,$AA$24,'Eventos Académicos'!M$9:M$38)/Hoja2!$F$1</f>
        <v>0</v>
      </c>
      <c r="AB32" s="70">
        <f>+SUMIF('Eventos Académicos'!$B$9:$B$38,$AA$24,'Eventos Académicos'!N$9:N$38)/Hoja2!$F$1</f>
        <v>0</v>
      </c>
      <c r="AC32" s="70">
        <f>+SUMIF('Eventos Académicos'!$B$9:$B$38,$AA$24,'Eventos Académicos'!$O$9:$O$38)/Hoja2!$F$1</f>
        <v>0</v>
      </c>
      <c r="AD32" s="70">
        <f>+SUMIF('Eventos Académicos'!$B$9:$B$38,$AA$24,'Eventos Académicos'!$P$9:$P$38)/Hoja2!$F$1</f>
        <v>0</v>
      </c>
      <c r="AF32" s="70">
        <f>+SUMIF('Eventos Académicos'!$B$9:$B$38,$AF$24,'Eventos Académicos'!M$9:M$38)/Hoja2!$F$1</f>
        <v>0</v>
      </c>
      <c r="AG32" s="70">
        <f>+SUMIF('Eventos Académicos'!$B$9:$B$38,$AF$24,'Eventos Académicos'!N$9:N$38)/Hoja2!$F$1</f>
        <v>0</v>
      </c>
      <c r="AH32" s="70">
        <f>+SUMIF('Eventos Académicos'!$B$9:$B$38,$AF$24,'Eventos Académicos'!$O$9:$O$38)/Hoja2!$F$1</f>
        <v>0</v>
      </c>
      <c r="AI32" s="70">
        <f>+SUMIF('Eventos Académicos'!$B$9:$B$38,$AF$24,'Eventos Académicos'!$P$9:$P$38)/Hoja2!$F$1</f>
        <v>0</v>
      </c>
      <c r="AK32" s="70">
        <f>+SUMIF('Eventos Académicos'!$B$9:$B$38,$AK$24,'Eventos Académicos'!M$9:M$38)/Hoja2!$F$1</f>
        <v>0</v>
      </c>
      <c r="AL32" s="70">
        <f>+SUMIF('Eventos Académicos'!$B$9:$B$38,$AK$24,'Eventos Académicos'!N$9:N$38)/Hoja2!$F$1</f>
        <v>0</v>
      </c>
      <c r="AM32" s="70">
        <f>+SUMIF('Eventos Académicos'!$B$9:$B$38,$AK$24,'Eventos Académicos'!$O$9:$O$38)/Hoja2!$F$1</f>
        <v>0</v>
      </c>
      <c r="AN32" s="70">
        <f>+SUMIF('Eventos Académicos'!$B$9:$B$38,$AK$24,'Eventos Académicos'!$P$9:$P$38)/Hoja2!$F$1</f>
        <v>0</v>
      </c>
      <c r="AP32" s="70">
        <f>+SUMIF('Eventos Académicos'!$B$9:$B$38,$AP$24,'Eventos Académicos'!M$9:M$38)/Hoja2!$F$1</f>
        <v>0</v>
      </c>
      <c r="AQ32" s="70">
        <f>+SUMIF('Eventos Académicos'!$B$9:$B$38,$AP$24,'Eventos Académicos'!N$9:N$38)/Hoja2!$F$1</f>
        <v>0</v>
      </c>
      <c r="AR32" s="70">
        <f>+SUMIF('Eventos Académicos'!$B$9:$B$38,$AP$24,'Eventos Académicos'!$O$9:$O$38)/Hoja2!$F$1</f>
        <v>0</v>
      </c>
      <c r="AS32" s="70">
        <f>+SUMIF('Eventos Académicos'!$B$9:$B$38,$AP$24,'Eventos Académicos'!$P$9:$P$38)/Hoja2!$F$1</f>
        <v>0</v>
      </c>
      <c r="AU32" s="70">
        <f>+SUMIF('Eventos Académicos'!$B$9:$B$38,$AU$24,'Eventos Académicos'!M$9:M$38)/Hoja2!$F$1</f>
        <v>0</v>
      </c>
      <c r="AV32" s="70">
        <f>+SUMIF('Eventos Académicos'!$B$9:$B$38,$AU$24,'Eventos Académicos'!N$9:N$38)/Hoja2!$F$1</f>
        <v>0</v>
      </c>
      <c r="AW32" s="70">
        <f>+SUMIF('Eventos Académicos'!$B$9:$B$38,$AU$24,'Eventos Académicos'!$O$9:$O$38)/Hoja2!$F$1</f>
        <v>0</v>
      </c>
      <c r="AX32" s="70">
        <f>+SUMIF('Eventos Académicos'!$B$9:$B$38,$AU$24,'Eventos Académicos'!$P$9:$P$38)/Hoja2!$F$1</f>
        <v>0</v>
      </c>
      <c r="AZ32" s="70">
        <f>+SUMIF('Eventos Académicos'!$B$9:$B$38,$AZ$24,'Eventos Académicos'!M$9:M$38)/Hoja2!$F$1</f>
        <v>0</v>
      </c>
      <c r="BA32" s="70">
        <f>+SUMIF('Eventos Académicos'!$B$9:$B$38,$AZ$24,'Eventos Académicos'!N$9:N$38)/Hoja2!$F$1</f>
        <v>0</v>
      </c>
      <c r="BB32" s="70">
        <f>+SUMIF('Eventos Académicos'!$B$9:$B$38,$AZ$24,'Eventos Académicos'!$O$9:$O$38)/Hoja2!$F$1</f>
        <v>0</v>
      </c>
      <c r="BC32" s="70">
        <f>+SUMIF('Eventos Académicos'!$B$9:$B$38,$AZ$24,'Eventos Académicos'!$P$9:$P$38)/Hoja2!$F$1</f>
        <v>0</v>
      </c>
      <c r="BE32" s="70">
        <f>+SUMIF('Eventos Académicos'!$B$9:$B$38,$BE$24,'Eventos Académicos'!M$9:M$38)/Hoja2!$F$1</f>
        <v>0</v>
      </c>
      <c r="BF32" s="70">
        <f>+SUMIF('Eventos Académicos'!$B$9:$B$38,$BE$24,'Eventos Académicos'!N$9:N$38)/Hoja2!$F$1</f>
        <v>0</v>
      </c>
      <c r="BG32" s="70">
        <f>+SUMIF('Eventos Académicos'!$B$9:$B$38,$BE$24,'Eventos Académicos'!$O$9:$O$38)/Hoja2!$F$1</f>
        <v>0</v>
      </c>
      <c r="BH32" s="70">
        <f>+SUMIF('Eventos Académicos'!$B$9:$B$38,$BE$24,'Eventos Académicos'!$P$9:$P$38)/Hoja2!$F$1</f>
        <v>0</v>
      </c>
      <c r="BJ32" s="70">
        <f>+SUMIF('Eventos Académicos'!$B$9:$B$38,$BJ$24,'Eventos Académicos'!M$9:M$38)/Hoja2!$F$1</f>
        <v>0</v>
      </c>
      <c r="BK32" s="70">
        <f>+SUMIF('Eventos Académicos'!$B$9:$B$38,$BJ$24,'Eventos Académicos'!N$9:N$38)/Hoja2!$F$1</f>
        <v>0</v>
      </c>
      <c r="BL32" s="70">
        <f>+SUMIF('Eventos Académicos'!$B$9:$B$38,$BJ$24,'Eventos Académicos'!$O$9:$O$38)/Hoja2!$F$1</f>
        <v>0</v>
      </c>
      <c r="BM32" s="70">
        <f>+SUMIF('Eventos Académicos'!$B$9:$B$38,$BJ$24,'Eventos Académicos'!$P$9:$P$38)/Hoja2!$F$1</f>
        <v>0</v>
      </c>
      <c r="BO32" s="70">
        <f>+SUMIF('Eventos Académicos'!$B$9:$B$38,$BO$24,'Eventos Académicos'!M$9:M$38)/Hoja2!$F$1</f>
        <v>0</v>
      </c>
      <c r="BP32" s="70">
        <f>+SUMIF('Eventos Académicos'!$B$9:$B$38,$BO$24,'Eventos Académicos'!N$9:N$38)/Hoja2!$F$1</f>
        <v>0</v>
      </c>
      <c r="BQ32" s="70">
        <f>+SUMIF('Eventos Académicos'!$B$9:$B$38,$BO$24,'Eventos Académicos'!$O$9:$O$38)/Hoja2!$F$1</f>
        <v>0</v>
      </c>
      <c r="BR32" s="70">
        <f>+SUMIF('Eventos Académicos'!$B$9:$B$38,$BO$24,'Eventos Académicos'!$P$9:$P$38)/Hoja2!$F$1</f>
        <v>0</v>
      </c>
    </row>
    <row r="33" spans="2:70" ht="18.5" x14ac:dyDescent="0.45">
      <c r="B33" s="59" t="s">
        <v>57</v>
      </c>
      <c r="C33" s="58"/>
      <c r="D33" s="70">
        <f>+SUMIF('Propiedad Intelectual'!$I$9:$I$33,Hoja2!$B$5,'Propiedad Intelectual'!$O$9:$O$33)/Hoja2!$F$1</f>
        <v>0</v>
      </c>
      <c r="E33" s="71"/>
      <c r="F33" s="70">
        <f>+SUMIF('Propiedad Intelectual'!$I$9:$I$33,Hoja2!$B$6,'Propiedad Intelectual'!$O$9:$O$33)/Hoja2!$F$1</f>
        <v>0</v>
      </c>
      <c r="G33" s="71"/>
      <c r="H33" s="70">
        <f>+SUMIF('Propiedad Intelectual'!$I$9:$I$33,Hoja2!$B$7,'Propiedad Intelectual'!$O$9:$O$33)/Hoja2!$F$1</f>
        <v>0</v>
      </c>
      <c r="I33" s="71"/>
      <c r="J33" s="70">
        <f>+SUMIF('Propiedad Intelectual'!$I$9:$I$33,Hoja2!$B$8,'Propiedad Intelectual'!$O$9:$O$33)/Hoja2!$F$1</f>
        <v>0</v>
      </c>
      <c r="K33" s="71"/>
      <c r="L33" s="70">
        <f>+SUMIF('Propiedad Intelectual'!$I$9:$I$33,Hoja2!$B$9,'Propiedad Intelectual'!$O$9:$O$33)/Hoja2!$F$1</f>
        <v>0</v>
      </c>
      <c r="M33" s="71"/>
      <c r="N33" s="70">
        <f t="shared" si="2"/>
        <v>0</v>
      </c>
      <c r="O33" s="71"/>
      <c r="P33" s="70">
        <f>+'Propiedad Intelectual'!K34/Hoja2!$F$1</f>
        <v>0</v>
      </c>
      <c r="Q33" s="70">
        <f>+'Propiedad Intelectual'!L34/Hoja2!$F$1</f>
        <v>0</v>
      </c>
      <c r="R33" s="70">
        <f>+'Propiedad Intelectual'!M34/Hoja2!$F$1</f>
        <v>0</v>
      </c>
      <c r="S33" s="70">
        <f>+'Propiedad Intelectual'!N34/Hoja2!$F$1</f>
        <v>0</v>
      </c>
      <c r="T33" s="99"/>
      <c r="U33" s="108" t="str">
        <f t="shared" si="1"/>
        <v xml:space="preserve"> </v>
      </c>
      <c r="V33" s="70">
        <f>+SUMIF('Propiedad Intelectual'!$B$9:$B$33,$V$24,'Propiedad Intelectual'!K$9:K$33)</f>
        <v>0</v>
      </c>
      <c r="W33" s="70">
        <f>+SUMIF('Propiedad Intelectual'!$B$9:$B$33,$V$24,'Propiedad Intelectual'!L$9:L$33)</f>
        <v>0</v>
      </c>
      <c r="X33" s="70">
        <f>+SUMIF('Propiedad Intelectual'!$B$9:$B$33,$V$24,'Propiedad Intelectual'!$M$9:$M$33)</f>
        <v>0</v>
      </c>
      <c r="Y33" s="70">
        <f>+SUMIF('Propiedad Intelectual'!$B$9:$B$33,$V$24,'Propiedad Intelectual'!$N$9:$N$33)</f>
        <v>0</v>
      </c>
      <c r="AA33" s="70">
        <f>+SUMIF('Propiedad Intelectual'!$B$9:$B$33,$AA$24,'Propiedad Intelectual'!K$9:K$33)/Hoja2!$F$1</f>
        <v>0</v>
      </c>
      <c r="AB33" s="70">
        <f>+SUMIF('Propiedad Intelectual'!$B$9:$B$33,$AA$24,'Propiedad Intelectual'!L$9:L$33)/Hoja2!$F$1</f>
        <v>0</v>
      </c>
      <c r="AC33" s="70">
        <f>+SUMIF('Propiedad Intelectual'!$B$9:$B$33,$AA$24,'Propiedad Intelectual'!$M$9:$M$33)/Hoja2!$F$1</f>
        <v>0</v>
      </c>
      <c r="AD33" s="70">
        <f>+SUMIF('Propiedad Intelectual'!$B$9:$B$33,$AA$24,'Propiedad Intelectual'!$N$9:$N$33)/Hoja2!$F$1</f>
        <v>0</v>
      </c>
      <c r="AF33" s="70">
        <f>+SUMIF('Propiedad Intelectual'!$B$9:$B$33,$AF$24,'Propiedad Intelectual'!K$9:K$33)/Hoja2!$F$1</f>
        <v>0</v>
      </c>
      <c r="AG33" s="70">
        <f>+SUMIF('Propiedad Intelectual'!$B$9:$B$33,$AF$24,'Propiedad Intelectual'!L$9:L$33)/Hoja2!$F$1</f>
        <v>0</v>
      </c>
      <c r="AH33" s="70">
        <f>+SUMIF('Propiedad Intelectual'!$B$9:$B$33,$AF$24,'Propiedad Intelectual'!$M$9:$M$33)/Hoja2!$F$1</f>
        <v>0</v>
      </c>
      <c r="AI33" s="70">
        <f>+SUMIF('Propiedad Intelectual'!$B$9:$B$33,$AF$24,'Propiedad Intelectual'!$N$9:$N$33)/Hoja2!$F$1</f>
        <v>0</v>
      </c>
      <c r="AK33" s="70">
        <f>+SUMIF('Propiedad Intelectual'!$B$9:$B$33,$AK$24,'Propiedad Intelectual'!K$9:K$33)/Hoja2!$F$1</f>
        <v>0</v>
      </c>
      <c r="AL33" s="70">
        <f>+SUMIF('Propiedad Intelectual'!$B$9:$B$33,$AK$24,'Propiedad Intelectual'!L$9:L$33)/Hoja2!$F$1</f>
        <v>0</v>
      </c>
      <c r="AM33" s="70">
        <f>+SUMIF('Propiedad Intelectual'!$B$9:$B$33,$AK$24,'Propiedad Intelectual'!$M$9:$M$33)/Hoja2!$F$1</f>
        <v>0</v>
      </c>
      <c r="AN33" s="70">
        <f>+SUMIF('Propiedad Intelectual'!$B$9:$B$33,$AK$24,'Propiedad Intelectual'!$N$9:$N$33)/Hoja2!$F$1</f>
        <v>0</v>
      </c>
      <c r="AP33" s="70">
        <f>+SUMIF('Propiedad Intelectual'!$B$9:$B$33,$AP$24,'Propiedad Intelectual'!K$9:K$33)/Hoja2!$F$1</f>
        <v>0</v>
      </c>
      <c r="AQ33" s="70">
        <f>+SUMIF('Propiedad Intelectual'!$B$9:$B$33,$AP$24,'Propiedad Intelectual'!L$9:L$33)/Hoja2!$F$1</f>
        <v>0</v>
      </c>
      <c r="AR33" s="70">
        <f>+SUMIF('Propiedad Intelectual'!$B$9:$B$33,$AP$24,'Propiedad Intelectual'!$M$9:$M$33)/Hoja2!$F$1</f>
        <v>0</v>
      </c>
      <c r="AS33" s="70">
        <f>+SUMIF('Propiedad Intelectual'!$B$9:$B$33,$AP$24,'Propiedad Intelectual'!$N$9:$N$33)/Hoja2!$F$1</f>
        <v>0</v>
      </c>
      <c r="AU33" s="70">
        <f>+SUMIF('Propiedad Intelectual'!$B$9:$B$33,$AU$24,'Propiedad Intelectual'!K$9:K$33)/Hoja2!$F$1</f>
        <v>0</v>
      </c>
      <c r="AV33" s="70">
        <f>+SUMIF('Propiedad Intelectual'!$B$9:$B$33,$AU$24,'Propiedad Intelectual'!L$9:L$33)/Hoja2!$F$1</f>
        <v>0</v>
      </c>
      <c r="AW33" s="70">
        <f>+SUMIF('Propiedad Intelectual'!$B$9:$B$33,$AU$24,'Propiedad Intelectual'!$M$9:$M$33)/Hoja2!$F$1</f>
        <v>0</v>
      </c>
      <c r="AX33" s="70">
        <f>+SUMIF('Propiedad Intelectual'!$B$9:$B$33,$AU$24,'Propiedad Intelectual'!$N$9:$N$33)/Hoja2!$F$1</f>
        <v>0</v>
      </c>
      <c r="AZ33" s="70">
        <f>+SUMIF('Propiedad Intelectual'!$B$9:$B$33,$AZ$24,'Propiedad Intelectual'!K$9:K$33)/Hoja2!$F$1</f>
        <v>0</v>
      </c>
      <c r="BA33" s="70">
        <f>+SUMIF('Propiedad Intelectual'!$B$9:$B$33,$AZ$24,'Propiedad Intelectual'!L$9:L$33)/Hoja2!$F$1</f>
        <v>0</v>
      </c>
      <c r="BB33" s="70">
        <f>+SUMIF('Propiedad Intelectual'!$B$9:$B$33,$AZ$24,'Propiedad Intelectual'!$M$9:$M$33)/Hoja2!$F$1</f>
        <v>0</v>
      </c>
      <c r="BC33" s="70">
        <f>+SUMIF('Propiedad Intelectual'!$B$9:$B$33,$AZ$24,'Propiedad Intelectual'!$N$9:$N$33)/Hoja2!$F$1</f>
        <v>0</v>
      </c>
      <c r="BE33" s="70">
        <f>+SUMIF('Propiedad Intelectual'!$B$9:$B$33,$BE$24,'Propiedad Intelectual'!K$9:K$33)/Hoja2!$F$1</f>
        <v>0</v>
      </c>
      <c r="BF33" s="70">
        <f>+SUMIF('Propiedad Intelectual'!$B$9:$B$33,$BE$24,'Propiedad Intelectual'!L$9:L$33)/Hoja2!$F$1</f>
        <v>0</v>
      </c>
      <c r="BG33" s="70">
        <f>+SUMIF('Propiedad Intelectual'!$B$9:$B$33,$BE$24,'Propiedad Intelectual'!$M$9:$M$33)/Hoja2!$F$1</f>
        <v>0</v>
      </c>
      <c r="BH33" s="70">
        <f>+SUMIF('Propiedad Intelectual'!$B$9:$B$33,$BE$24,'Propiedad Intelectual'!$N$9:$N$33)/Hoja2!$F$1</f>
        <v>0</v>
      </c>
      <c r="BJ33" s="70">
        <f>+SUMIF('Propiedad Intelectual'!$B$9:$B$33,$BJ$24,'Propiedad Intelectual'!K$9:K$33)/Hoja2!$F$1</f>
        <v>0</v>
      </c>
      <c r="BK33" s="70">
        <f>+SUMIF('Propiedad Intelectual'!$B$9:$B$33,$BJ$24,'Propiedad Intelectual'!L$9:L$33)/Hoja2!$F$1</f>
        <v>0</v>
      </c>
      <c r="BL33" s="70">
        <f>+SUMIF('Propiedad Intelectual'!$B$9:$B$33,$BJ$24,'Propiedad Intelectual'!$M$9:$M$33)/Hoja2!$F$1</f>
        <v>0</v>
      </c>
      <c r="BM33" s="70">
        <f>+SUMIF('Propiedad Intelectual'!$B$9:$B$33,$BJ$24,'Propiedad Intelectual'!$N$9:$N$33)/Hoja2!$F$1</f>
        <v>0</v>
      </c>
      <c r="BO33" s="70">
        <f>+SUMIF('Propiedad Intelectual'!$B$9:$B$33,$BO$24,'Propiedad Intelectual'!K$9:K$33)/Hoja2!$F$1</f>
        <v>0</v>
      </c>
      <c r="BP33" s="70">
        <f>+SUMIF('Propiedad Intelectual'!$B$9:$B$33,$BO$24,'Propiedad Intelectual'!L$9:L$33)/Hoja2!$F$1</f>
        <v>0</v>
      </c>
      <c r="BQ33" s="70">
        <f>+SUMIF('Propiedad Intelectual'!$B$9:$B$33,$BO$24,'Propiedad Intelectual'!$M$9:$M$33)/Hoja2!$F$1</f>
        <v>0</v>
      </c>
      <c r="BR33" s="70">
        <f>+SUMIF('Propiedad Intelectual'!$B$9:$B$33,$BO$24,'Propiedad Intelectual'!$N$9:$N$33)/Hoja2!$F$1</f>
        <v>0</v>
      </c>
    </row>
    <row r="34" spans="2:70" ht="18.5" x14ac:dyDescent="0.45">
      <c r="B34" s="59" t="s">
        <v>60</v>
      </c>
      <c r="C34" s="58"/>
      <c r="D34" s="70">
        <f>+SUMIF('Materiales e Insumos'!$K$9:$K$108,Hoja2!$B$5,'Materiales e Insumos'!$R$9:$R$108)/Hoja2!$F$1</f>
        <v>0</v>
      </c>
      <c r="E34" s="71"/>
      <c r="F34" s="70">
        <f>+SUMIF('Materiales e Insumos'!$K$9:$K$108,Hoja2!$B$6,'Materiales e Insumos'!$R$9:$R$108)/Hoja2!$F$1</f>
        <v>0</v>
      </c>
      <c r="G34" s="71"/>
      <c r="H34" s="70">
        <f>+SUMIF('Materiales e Insumos'!$K$9:$K$108,Hoja2!$B$7,'Materiales e Insumos'!$R$9:$R$108)/Hoja2!$F$1</f>
        <v>0</v>
      </c>
      <c r="I34" s="71"/>
      <c r="J34" s="70">
        <f>+SUMIF('Materiales e Insumos'!$K$9:$K$108,Hoja2!$B$8,'Materiales e Insumos'!$R$9:$R$108)/Hoja2!$F$1</f>
        <v>0</v>
      </c>
      <c r="K34" s="71"/>
      <c r="L34" s="70">
        <f>+SUMIF('Materiales e Insumos'!$K$9:$K$108,Hoja2!$B$9,'Materiales e Insumos'!$R$9:$R$108)/Hoja2!$F$1</f>
        <v>0</v>
      </c>
      <c r="M34" s="71"/>
      <c r="N34" s="70">
        <f t="shared" si="2"/>
        <v>0</v>
      </c>
      <c r="O34" s="71"/>
      <c r="P34" s="70">
        <f>+'Materiales e Insumos'!N109/Hoja2!$F$1</f>
        <v>0</v>
      </c>
      <c r="Q34" s="70">
        <f>+'Materiales e Insumos'!O109/Hoja2!$F$1</f>
        <v>0</v>
      </c>
      <c r="R34" s="70">
        <f>+'Materiales e Insumos'!P109/Hoja2!$F$1</f>
        <v>0</v>
      </c>
      <c r="S34" s="70">
        <f>+'Materiales e Insumos'!Q109/Hoja2!$F$1</f>
        <v>0</v>
      </c>
      <c r="T34" s="99"/>
      <c r="U34" s="108" t="str">
        <f t="shared" si="1"/>
        <v xml:space="preserve"> </v>
      </c>
      <c r="V34" s="70">
        <f>+SUMIF('Materiales e Insumos'!$B$9:$B$108,$V$24,'Materiales e Insumos'!N$9:N$108)</f>
        <v>0</v>
      </c>
      <c r="W34" s="70">
        <f>+SUMIF('Materiales e Insumos'!$B$9:$B$108,$V$24,'Materiales e Insumos'!O$9:O$108)</f>
        <v>0</v>
      </c>
      <c r="X34" s="70">
        <f>+SUMIF('Materiales e Insumos'!$B$9:$B$108,$V$24,'Materiales e Insumos'!$P$9:$P$108)</f>
        <v>0</v>
      </c>
      <c r="Y34" s="70">
        <f>+SUMIF('Materiales e Insumos'!$B$9:$B$108,$V$24,'Materiales e Insumos'!$Q$9:$Q$108)</f>
        <v>0</v>
      </c>
      <c r="AA34" s="70">
        <f>+SUMIF('Materiales e Insumos'!$B$9:$B$108,$AA$24,'Materiales e Insumos'!N$9:N$108)/Hoja2!$F$1</f>
        <v>0</v>
      </c>
      <c r="AB34" s="70">
        <f>+SUMIF('Materiales e Insumos'!$B$9:$B$108,$AA$24,'Materiales e Insumos'!O$9:O$108)/Hoja2!$F$1</f>
        <v>0</v>
      </c>
      <c r="AC34" s="70">
        <f>+SUMIF('Materiales e Insumos'!$B$9:$B$108,$AA$24,'Materiales e Insumos'!$P$9:$P$108)/Hoja2!$F$1</f>
        <v>0</v>
      </c>
      <c r="AD34" s="70">
        <f>+SUMIF('Materiales e Insumos'!$B$9:$B$108,$AA$24,'Materiales e Insumos'!$Q$9:$Q$108)/Hoja2!$F$1</f>
        <v>0</v>
      </c>
      <c r="AF34" s="70">
        <f>+SUMIF('Materiales e Insumos'!$B$9:$B$108,$AF$24,'Materiales e Insumos'!N$9:N$108)/Hoja2!$F$1</f>
        <v>0</v>
      </c>
      <c r="AG34" s="70">
        <f>+SUMIF('Materiales e Insumos'!$B$9:$B$108,$AF$24,'Materiales e Insumos'!O$9:O$108)/Hoja2!$F$1</f>
        <v>0</v>
      </c>
      <c r="AH34" s="70">
        <f>+SUMIF('Materiales e Insumos'!$B$9:$B$108,$AF$24,'Materiales e Insumos'!$P$9:$P$108)/Hoja2!$F$1</f>
        <v>0</v>
      </c>
      <c r="AI34" s="70">
        <f>+SUMIF('Materiales e Insumos'!$B$9:$B$108,$AF$24,'Materiales e Insumos'!$Q$9:$Q$108)/Hoja2!$F$1</f>
        <v>0</v>
      </c>
      <c r="AK34" s="70">
        <f>+SUMIF('Materiales e Insumos'!$B$9:$B$108,$AK$24,'Materiales e Insumos'!N$9:N$108)/Hoja2!$F$1</f>
        <v>0</v>
      </c>
      <c r="AL34" s="70">
        <f>+SUMIF('Materiales e Insumos'!$B$9:$B$108,$AK$24,'Materiales e Insumos'!O$9:O$108)/Hoja2!$F$1</f>
        <v>0</v>
      </c>
      <c r="AM34" s="70">
        <f>+SUMIF('Materiales e Insumos'!$B$9:$B$108,$AK$24,'Materiales e Insumos'!$P$9:$P$108)/Hoja2!$F$1</f>
        <v>0</v>
      </c>
      <c r="AN34" s="70">
        <f>+SUMIF('Materiales e Insumos'!$B$9:$B$108,$AK$24,'Materiales e Insumos'!$Q$9:$Q$108)/Hoja2!$F$1</f>
        <v>0</v>
      </c>
      <c r="AP34" s="70">
        <f>+SUMIF('Materiales e Insumos'!$B$9:$B$108,$AP$24,'Materiales e Insumos'!N$9:N$108)/Hoja2!$F$1</f>
        <v>0</v>
      </c>
      <c r="AQ34" s="70">
        <f>+SUMIF('Materiales e Insumos'!$B$9:$B$108,$AP$24,'Materiales e Insumos'!O$9:O$108)/Hoja2!$F$1</f>
        <v>0</v>
      </c>
      <c r="AR34" s="70">
        <f>+SUMIF('Materiales e Insumos'!$B$9:$B$108,$AP$24,'Materiales e Insumos'!$P$9:$P$108)/Hoja2!$F$1</f>
        <v>0</v>
      </c>
      <c r="AS34" s="70">
        <f>+SUMIF('Materiales e Insumos'!$B$9:$B$108,$AP$24,'Materiales e Insumos'!$Q$9:$Q$108)/Hoja2!$F$1</f>
        <v>0</v>
      </c>
      <c r="AU34" s="70">
        <f>+SUMIF('Materiales e Insumos'!$B$9:$B$108,$AU$24,'Materiales e Insumos'!N$9:N$108)/Hoja2!$F$1</f>
        <v>0</v>
      </c>
      <c r="AV34" s="70">
        <f>+SUMIF('Materiales e Insumos'!$B$9:$B$108,$AU$24,'Materiales e Insumos'!O$9:O$108)/Hoja2!$F$1</f>
        <v>0</v>
      </c>
      <c r="AW34" s="70">
        <f>+SUMIF('Materiales e Insumos'!$B$9:$B$108,$AU$24,'Materiales e Insumos'!$P$9:$P$108)/Hoja2!$F$1</f>
        <v>0</v>
      </c>
      <c r="AX34" s="70">
        <f>+SUMIF('Materiales e Insumos'!$B$9:$B$108,$AU$24,'Materiales e Insumos'!$Q$9:$Q$108)/Hoja2!$F$1</f>
        <v>0</v>
      </c>
      <c r="AZ34" s="70">
        <f>+SUMIF('Materiales e Insumos'!$B$9:$B$108,$AZ$24,'Materiales e Insumos'!N$9:N$108)/Hoja2!$F$1</f>
        <v>0</v>
      </c>
      <c r="BA34" s="70">
        <f>+SUMIF('Materiales e Insumos'!$B$9:$B$108,$AZ$24,'Materiales e Insumos'!O$9:O$108)/Hoja2!$F$1</f>
        <v>0</v>
      </c>
      <c r="BB34" s="70">
        <f>+SUMIF('Materiales e Insumos'!$B$9:$B$108,$AZ$24,'Materiales e Insumos'!$P$9:$P$108)/Hoja2!$F$1</f>
        <v>0</v>
      </c>
      <c r="BC34" s="70">
        <f>+SUMIF('Materiales e Insumos'!$B$9:$B$108,$AZ$24,'Materiales e Insumos'!$Q$9:$Q$108)/Hoja2!$F$1</f>
        <v>0</v>
      </c>
      <c r="BE34" s="70">
        <f>+SUMIF('Materiales e Insumos'!$B$9:$B$108,$BE$24,'Materiales e Insumos'!N$9:N$108)/Hoja2!$F$1</f>
        <v>0</v>
      </c>
      <c r="BF34" s="70">
        <f>+SUMIF('Materiales e Insumos'!$B$9:$B$108,$BE$24,'Materiales e Insumos'!O$9:O$108)/Hoja2!$F$1</f>
        <v>0</v>
      </c>
      <c r="BG34" s="70">
        <f>+SUMIF('Materiales e Insumos'!$B$9:$B$108,$BE$24,'Materiales e Insumos'!$P$9:$P$108)/Hoja2!$F$1</f>
        <v>0</v>
      </c>
      <c r="BH34" s="70">
        <f>+SUMIF('Materiales e Insumos'!$B$9:$B$108,$BE$24,'Materiales e Insumos'!$Q$9:$Q$108)/Hoja2!$F$1</f>
        <v>0</v>
      </c>
      <c r="BJ34" s="70">
        <f>+SUMIF('Materiales e Insumos'!$B$9:$B$108,$BJ$24,'Materiales e Insumos'!N$9:N$108)/Hoja2!$F$1</f>
        <v>0</v>
      </c>
      <c r="BK34" s="70">
        <f>+SUMIF('Materiales e Insumos'!$B$9:$B$108,$BJ$24,'Materiales e Insumos'!O$9:O$108)/Hoja2!$F$1</f>
        <v>0</v>
      </c>
      <c r="BL34" s="70">
        <f>+SUMIF('Materiales e Insumos'!$B$9:$B$108,$BJ$24,'Materiales e Insumos'!$P$9:$P$108)/Hoja2!$F$1</f>
        <v>0</v>
      </c>
      <c r="BM34" s="70">
        <f>+SUMIF('Materiales e Insumos'!$B$9:$B$108,$BJ$24,'Materiales e Insumos'!$Q$9:$Q$108)/Hoja2!$F$1</f>
        <v>0</v>
      </c>
      <c r="BO34" s="70">
        <f>+SUMIF('Materiales e Insumos'!$B$9:$B$108,$BO$24,'Materiales e Insumos'!N$9:N$108)/Hoja2!$F$1</f>
        <v>0</v>
      </c>
      <c r="BP34" s="70">
        <f>+SUMIF('Materiales e Insumos'!$B$9:$B$108,$BO$24,'Materiales e Insumos'!O$9:O$108)/Hoja2!$F$1</f>
        <v>0</v>
      </c>
      <c r="BQ34" s="70">
        <f>+SUMIF('Materiales e Insumos'!$B$9:$B$108,$BO$24,'Materiales e Insumos'!$P$9:$P$108)/Hoja2!$F$1</f>
        <v>0</v>
      </c>
      <c r="BR34" s="70">
        <f>+SUMIF('Materiales e Insumos'!$B$9:$B$108,$BO$24,'Materiales e Insumos'!$Q$9:$Q$108)/Hoja2!$F$1</f>
        <v>0</v>
      </c>
    </row>
    <row r="35" spans="2:70" ht="18.5" x14ac:dyDescent="0.45">
      <c r="B35" s="56" t="s">
        <v>58</v>
      </c>
      <c r="C35" s="58"/>
      <c r="D35" s="70">
        <f>+SUMIF(Publicaciones!$L$9:$L$38,Hoja2!$B$5,Publicaciones!$R$9:$R$38)/Hoja2!$F$1</f>
        <v>0</v>
      </c>
      <c r="E35" s="71"/>
      <c r="F35" s="70">
        <f>+SUMIF(Publicaciones!$L$9:$L$38,Hoja2!$B$6,Publicaciones!$R$9:$R$38)/Hoja2!$F$1</f>
        <v>0</v>
      </c>
      <c r="G35" s="71"/>
      <c r="H35" s="70">
        <f>+SUMIF(Publicaciones!$L$9:$L$38,Hoja2!$B$7,Publicaciones!$R$9:$R$38)/Hoja2!$F$1</f>
        <v>0</v>
      </c>
      <c r="I35" s="71"/>
      <c r="J35" s="70">
        <f>+SUMIF(Publicaciones!$L$9:$L$38,Hoja2!$B$8,Publicaciones!$R$9:$R$38)/Hoja2!$F$1</f>
        <v>0</v>
      </c>
      <c r="K35" s="71"/>
      <c r="L35" s="70">
        <f>+SUMIF(Publicaciones!$L$9:$L$38,Hoja2!$B$9,Publicaciones!$R$9:$R$38)/Hoja2!$F$1</f>
        <v>0</v>
      </c>
      <c r="M35" s="71"/>
      <c r="N35" s="70">
        <f t="shared" si="2"/>
        <v>0</v>
      </c>
      <c r="O35" s="71"/>
      <c r="P35" s="70">
        <f>+Publicaciones!N39/Hoja2!$F$1</f>
        <v>0</v>
      </c>
      <c r="Q35" s="70">
        <f>+Publicaciones!O39/Hoja2!$F$1</f>
        <v>0</v>
      </c>
      <c r="R35" s="70">
        <f>+Publicaciones!P39/Hoja2!$F$1</f>
        <v>0</v>
      </c>
      <c r="S35" s="70">
        <f>+Publicaciones!Q39/Hoja2!$F$1</f>
        <v>0</v>
      </c>
      <c r="T35" s="99"/>
      <c r="U35" s="108" t="str">
        <f t="shared" si="1"/>
        <v xml:space="preserve"> </v>
      </c>
      <c r="V35" s="70">
        <f>+SUMIF(Publicaciones!$B$9:$B$38,$V$24,Publicaciones!N$9:N$38)</f>
        <v>0</v>
      </c>
      <c r="W35" s="70">
        <f>+SUMIF(Publicaciones!$B$9:$B$38,$V$24,Publicaciones!O$9:O$38)</f>
        <v>0</v>
      </c>
      <c r="X35" s="70">
        <f>+SUMIF(Publicaciones!$B$9:$B$38,$V$24,Publicaciones!$P$9:$P$38)</f>
        <v>0</v>
      </c>
      <c r="Y35" s="70">
        <f>+SUMIF(Publicaciones!$B$9:$B$38,$V$24,Publicaciones!$Q$9:$Q$38)</f>
        <v>0</v>
      </c>
      <c r="AA35" s="70">
        <f>+SUMIF(Publicaciones!$B$9:$B$38,$AA$24,Publicaciones!N$9:N$38)/Hoja2!$F$1</f>
        <v>0</v>
      </c>
      <c r="AB35" s="70">
        <f>+SUMIF(Publicaciones!$B$9:$B$38,$AA$24,Publicaciones!O$9:O$38)/Hoja2!$F$1</f>
        <v>0</v>
      </c>
      <c r="AC35" s="70">
        <f>+SUMIF(Publicaciones!$B$9:$B$38,$AA$24,Publicaciones!$P$9:$P$38)/Hoja2!$F$1</f>
        <v>0</v>
      </c>
      <c r="AD35" s="70">
        <f>+SUMIF(Publicaciones!$B$9:$B$38,$AA$24,Publicaciones!$Q$9:$Q$38)/Hoja2!$F$1</f>
        <v>0</v>
      </c>
      <c r="AF35" s="70">
        <f>+SUMIF(Publicaciones!$B$9:$B$38,$AF$24,Publicaciones!N$9:N$38)/Hoja2!$F$1</f>
        <v>0</v>
      </c>
      <c r="AG35" s="70">
        <f>+SUMIF(Publicaciones!$B$9:$B$38,$AF$24,Publicaciones!O$9:O$38)/Hoja2!$F$1</f>
        <v>0</v>
      </c>
      <c r="AH35" s="70">
        <f>+SUMIF(Publicaciones!$B$9:$B$38,$AF$24,Publicaciones!$P$9:$P$38)/Hoja2!$F$1</f>
        <v>0</v>
      </c>
      <c r="AI35" s="70">
        <f>+SUMIF(Publicaciones!$B$9:$B$38,$AF$24,Publicaciones!$Q$9:$Q$38)/Hoja2!$F$1</f>
        <v>0</v>
      </c>
      <c r="AK35" s="70">
        <f>+SUMIF(Publicaciones!$B$9:$B$38,$AK$24,Publicaciones!N$9:N$38)/Hoja2!$F$1</f>
        <v>0</v>
      </c>
      <c r="AL35" s="70">
        <f>+SUMIF(Publicaciones!$B$9:$B$38,$AK$24,Publicaciones!O$9:O$38)/Hoja2!$F$1</f>
        <v>0</v>
      </c>
      <c r="AM35" s="70">
        <f>+SUMIF(Publicaciones!$B$9:$B$38,$AK$24,Publicaciones!$P$9:$P$38)/Hoja2!$F$1</f>
        <v>0</v>
      </c>
      <c r="AN35" s="70">
        <f>+SUMIF(Publicaciones!$B$9:$B$38,$AK$24,Publicaciones!$Q$9:$Q$38)/Hoja2!$F$1</f>
        <v>0</v>
      </c>
      <c r="AP35" s="70">
        <f>+SUMIF(Publicaciones!$B$9:$B$38,$AP$24,Publicaciones!N$9:N$38)/Hoja2!$F$1</f>
        <v>0</v>
      </c>
      <c r="AQ35" s="70">
        <f>+SUMIF(Publicaciones!$B$9:$B$38,$AP$24,Publicaciones!O$9:O$38)/Hoja2!$F$1</f>
        <v>0</v>
      </c>
      <c r="AR35" s="70">
        <f>+SUMIF(Publicaciones!$B$9:$B$38,$AP$24,Publicaciones!$P$9:$P$38)/Hoja2!$F$1</f>
        <v>0</v>
      </c>
      <c r="AS35" s="70">
        <f>+SUMIF(Publicaciones!$B$9:$B$38,$AP$24,Publicaciones!$Q$9:$Q$38)/Hoja2!$F$1</f>
        <v>0</v>
      </c>
      <c r="AU35" s="70">
        <f>+SUMIF(Publicaciones!$B$9:$B$38,$AU$24,Publicaciones!S$9:S$38)/Hoja2!$F$1</f>
        <v>0</v>
      </c>
      <c r="AV35" s="70">
        <f>+SUMIF(Publicaciones!$B$9:$B$38,$AU$24,Publicaciones!T$9:T$38)/Hoja2!$F$1</f>
        <v>0</v>
      </c>
      <c r="AW35" s="70">
        <f>+SUMIF(Publicaciones!$B$9:$B$38,$AU$24,Publicaciones!$P$9:$P$38)/Hoja2!$F$1</f>
        <v>0</v>
      </c>
      <c r="AX35" s="70">
        <f>+SUMIF(Publicaciones!$B$9:$B$38,$AU$24,Publicaciones!$Q$9:$Q$38)/Hoja2!$F$1</f>
        <v>0</v>
      </c>
      <c r="AZ35" s="70">
        <f>+SUMIF(Publicaciones!$B$9:$B$38,$AZ$24,Publicaciones!X$9:X$38)/Hoja2!$F$1</f>
        <v>0</v>
      </c>
      <c r="BA35" s="70">
        <f>+SUMIF(Publicaciones!$B$9:$B$38,$AZ$24,Publicaciones!Y$9:Y$38)/Hoja2!$F$1</f>
        <v>0</v>
      </c>
      <c r="BB35" s="70">
        <f>+SUMIF(Publicaciones!$B$9:$B$38,$AZ$24,Publicaciones!$P$9:$P$38)/Hoja2!$F$1</f>
        <v>0</v>
      </c>
      <c r="BC35" s="70">
        <f>+SUMIF(Publicaciones!$B$9:$B$38,$AZ$24,Publicaciones!$Q$9:$Q$38)/Hoja2!$F$1</f>
        <v>0</v>
      </c>
      <c r="BE35" s="70">
        <f>+SUMIF(Publicaciones!$B$9:$B$38,$BE$24,Publicaciones!AC$9:AC$38)/Hoja2!$F$1</f>
        <v>0</v>
      </c>
      <c r="BF35" s="70">
        <f>+SUMIF(Publicaciones!$B$9:$B$38,$BE$24,Publicaciones!AD$9:AD$38)/Hoja2!$F$1</f>
        <v>0</v>
      </c>
      <c r="BG35" s="70">
        <f>+SUMIF(Publicaciones!$B$9:$B$38,$BE$24,Publicaciones!$P$9:$P$38)/Hoja2!$F$1</f>
        <v>0</v>
      </c>
      <c r="BH35" s="70">
        <f>+SUMIF(Publicaciones!$B$9:$B$38,$BE$24,Publicaciones!$Q$9:$Q$38)/Hoja2!$F$1</f>
        <v>0</v>
      </c>
      <c r="BJ35" s="70">
        <f>+SUMIF(Publicaciones!$B$9:$B$38,$BJ$24,Publicaciones!AH$9:AH$38)/Hoja2!$F$1</f>
        <v>0</v>
      </c>
      <c r="BK35" s="70">
        <f>+SUMIF(Publicaciones!$B$9:$B$38,$BJ$24,Publicaciones!AI$9:AI$38)/Hoja2!$F$1</f>
        <v>0</v>
      </c>
      <c r="BL35" s="70">
        <f>+SUMIF(Publicaciones!$B$9:$B$38,$BJ$24,Publicaciones!$P$9:$P$38)/Hoja2!$F$1</f>
        <v>0</v>
      </c>
      <c r="BM35" s="70">
        <f>+SUMIF(Publicaciones!$B$9:$B$38,$BJ$24,Publicaciones!$Q$9:$Q$38)/Hoja2!$F$1</f>
        <v>0</v>
      </c>
      <c r="BO35" s="70">
        <f>+SUMIF(Publicaciones!$B$9:$B$38,$BO$24,Publicaciones!AM$9:AM$38)/Hoja2!$F$1</f>
        <v>0</v>
      </c>
      <c r="BP35" s="70">
        <f>+SUMIF(Publicaciones!$B$9:$B$38,$BO$24,Publicaciones!AN$9:AN$38)/Hoja2!$F$1</f>
        <v>0</v>
      </c>
      <c r="BQ35" s="70">
        <f>+SUMIF(Publicaciones!$B$9:$B$38,$BO$24,Publicaciones!$P$9:$P$38)/Hoja2!$F$1</f>
        <v>0</v>
      </c>
      <c r="BR35" s="70">
        <f>+SUMIF(Publicaciones!$B$9:$B$38,$BO$24,Publicaciones!$Q$9:$Q$38)/Hoja2!$F$1</f>
        <v>0</v>
      </c>
    </row>
    <row r="36" spans="2:70" ht="18.5" x14ac:dyDescent="0.45">
      <c r="B36" s="56" t="s">
        <v>61</v>
      </c>
      <c r="C36" s="58"/>
      <c r="D36" s="70">
        <f>+SUMIF('Registros y Certificaciones'!$L$9:$L$38,Hoja2!$B$5,'Registros y Certificaciones'!$R$9:$R$38)/Hoja2!$F$1</f>
        <v>0</v>
      </c>
      <c r="E36" s="71"/>
      <c r="F36" s="70">
        <f>+SUMIF('Registros y Certificaciones'!$L$9:$L$38,Hoja2!$B$6,'Registros y Certificaciones'!$R$9:$R$38)/Hoja2!$F$1</f>
        <v>0</v>
      </c>
      <c r="G36" s="71"/>
      <c r="H36" s="70">
        <f>+SUMIF('Registros y Certificaciones'!$L$9:$L$38,Hoja2!$B$7,'Registros y Certificaciones'!$R$9:$R$38)/Hoja2!$F$1</f>
        <v>0</v>
      </c>
      <c r="I36" s="71"/>
      <c r="J36" s="70">
        <f>+SUMIF('Registros y Certificaciones'!$L$9:$L$38,Hoja2!$B$8,'Registros y Certificaciones'!$R$9:$R$38)/Hoja2!$F$1</f>
        <v>0</v>
      </c>
      <c r="K36" s="71"/>
      <c r="L36" s="70">
        <f>+SUMIF('Registros y Certificaciones'!$L$9:$L$38,Hoja2!$B$9,'Registros y Certificaciones'!$R$9:$R$38)/Hoja2!$F$1</f>
        <v>0</v>
      </c>
      <c r="M36" s="71"/>
      <c r="N36" s="70">
        <f t="shared" si="2"/>
        <v>0</v>
      </c>
      <c r="O36" s="71"/>
      <c r="P36" s="70">
        <f>+'Registros y Certificaciones'!N39/Hoja2!$F$1</f>
        <v>0</v>
      </c>
      <c r="Q36" s="70">
        <f>+'Registros y Certificaciones'!O39/Hoja2!$F$1</f>
        <v>0</v>
      </c>
      <c r="R36" s="70">
        <f>+'Registros y Certificaciones'!P39/Hoja2!$F$1</f>
        <v>0</v>
      </c>
      <c r="S36" s="70">
        <f>+'Registros y Certificaciones'!Q39/Hoja2!$F$1</f>
        <v>0</v>
      </c>
      <c r="T36" s="99"/>
      <c r="U36" s="108" t="str">
        <f t="shared" si="1"/>
        <v xml:space="preserve"> </v>
      </c>
      <c r="V36" s="70">
        <f>+SUMIF('Registros y Certificaciones'!$B$9:$B$38,$V$24,'Registros y Certificaciones'!N$9:N$38)</f>
        <v>0</v>
      </c>
      <c r="W36" s="70">
        <f>+SUMIF('Registros y Certificaciones'!$B$9:$B$38,$V$24,'Registros y Certificaciones'!O$9:O$38)</f>
        <v>0</v>
      </c>
      <c r="X36" s="70">
        <f>+SUMIF('Registros y Certificaciones'!$B$9:$B$38,$V$24,'Registros y Certificaciones'!$P$9:$P$38)</f>
        <v>0</v>
      </c>
      <c r="Y36" s="70">
        <f>+SUMIF('Registros y Certificaciones'!$B$9:$B$38,$V$24,'Registros y Certificaciones'!$Q$9:$Q$38)</f>
        <v>0</v>
      </c>
      <c r="AA36" s="70">
        <f>+SUMIF('Registros y Certificaciones'!$B$9:$B$38,$AA$24,'Registros y Certificaciones'!N$9:N$38)/Hoja2!$F$1</f>
        <v>0</v>
      </c>
      <c r="AB36" s="70">
        <f>+SUMIF('Registros y Certificaciones'!$B$9:$B$38,$AA$24,'Registros y Certificaciones'!O$9:O$38)/Hoja2!$F$1</f>
        <v>0</v>
      </c>
      <c r="AC36" s="70">
        <f>+SUMIF('Registros y Certificaciones'!$B$9:$B$38,$AA$24,'Registros y Certificaciones'!$P$9:$P$38)/Hoja2!$F$1</f>
        <v>0</v>
      </c>
      <c r="AD36" s="70">
        <f>+SUMIF('Registros y Certificaciones'!$B$9:$B$38,$AA$24,'Registros y Certificaciones'!$Q$9:$Q$38)/Hoja2!$F$1</f>
        <v>0</v>
      </c>
      <c r="AF36" s="70">
        <f>+SUMIF('Registros y Certificaciones'!$B$9:$B$38,$AF$24,'Registros y Certificaciones'!N$9:N$38)/Hoja2!$F$1</f>
        <v>0</v>
      </c>
      <c r="AG36" s="70">
        <f>+SUMIF('Registros y Certificaciones'!$B$9:$B$38,$AF$24,'Registros y Certificaciones'!O$9:O$38)/Hoja2!$F$1</f>
        <v>0</v>
      </c>
      <c r="AH36" s="70">
        <f>+SUMIF('Registros y Certificaciones'!$B$9:$B$38,$AF$24,'Registros y Certificaciones'!$P$9:$P$38)/Hoja2!$F$1</f>
        <v>0</v>
      </c>
      <c r="AI36" s="70">
        <f>+SUMIF('Registros y Certificaciones'!$B$9:$B$38,$AF$24,'Registros y Certificaciones'!$Q$9:$Q$38)/Hoja2!$F$1</f>
        <v>0</v>
      </c>
      <c r="AK36" s="70">
        <f>+SUMIF('Registros y Certificaciones'!$B$9:$B$38,$AK$24,'Registros y Certificaciones'!N$9:N$38)/Hoja2!$F$1</f>
        <v>0</v>
      </c>
      <c r="AL36" s="70">
        <f>+SUMIF('Registros y Certificaciones'!$B$9:$B$38,$AK$24,'Registros y Certificaciones'!O$9:O$38)/Hoja2!$F$1</f>
        <v>0</v>
      </c>
      <c r="AM36" s="70">
        <f>+SUMIF('Registros y Certificaciones'!$B$9:$B$38,$AK$24,'Registros y Certificaciones'!$P$9:$P$38)/Hoja2!$F$1</f>
        <v>0</v>
      </c>
      <c r="AN36" s="70">
        <f>+SUMIF('Registros y Certificaciones'!$B$9:$B$38,$AK$24,'Registros y Certificaciones'!$Q$9:$Q$38)/Hoja2!$F$1</f>
        <v>0</v>
      </c>
      <c r="AP36" s="70">
        <f>+SUMIF('Registros y Certificaciones'!$B$9:$B$38,$AP$24,'Registros y Certificaciones'!N$9:N$38)/Hoja2!$F$1</f>
        <v>0</v>
      </c>
      <c r="AQ36" s="70">
        <f>+SUMIF('Registros y Certificaciones'!$B$9:$B$38,$AP$24,'Registros y Certificaciones'!O$9:O$38)/Hoja2!$F$1</f>
        <v>0</v>
      </c>
      <c r="AR36" s="70">
        <f>+SUMIF('Registros y Certificaciones'!$B$9:$B$38,$AP$24,'Registros y Certificaciones'!$P$9:$P$38)/Hoja2!$F$1</f>
        <v>0</v>
      </c>
      <c r="AS36" s="70">
        <f>+SUMIF('Registros y Certificaciones'!$B$9:$B$38,$AP$24,'Registros y Certificaciones'!$Q$9:$Q$38)/Hoja2!$F$1</f>
        <v>0</v>
      </c>
      <c r="AU36" s="70">
        <f>+SUMIF('Registros y Certificaciones'!$B$9:$B$38,$AU$24,'Registros y Certificaciones'!N$9:N$38)/Hoja2!$F$1</f>
        <v>0</v>
      </c>
      <c r="AV36" s="70">
        <f>+SUMIF('Registros y Certificaciones'!$B$9:$B$38,$AU$24,'Registros y Certificaciones'!O$9:O$38)/Hoja2!$F$1</f>
        <v>0</v>
      </c>
      <c r="AW36" s="70">
        <f>+SUMIF('Registros y Certificaciones'!$B$9:$B$38,$AU$24,'Registros y Certificaciones'!$P$9:$P$38)/Hoja2!$F$1</f>
        <v>0</v>
      </c>
      <c r="AX36" s="70">
        <f>+SUMIF('Registros y Certificaciones'!$B$9:$B$38,$AU$24,'Registros y Certificaciones'!$Q$9:$Q$38)/Hoja2!$F$1</f>
        <v>0</v>
      </c>
      <c r="AZ36" s="70">
        <f>+SUMIF('Registros y Certificaciones'!$B$9:$B$38,$AZ$24,'Registros y Certificaciones'!N$9:N$38)/Hoja2!$F$1</f>
        <v>0</v>
      </c>
      <c r="BA36" s="70">
        <f>+SUMIF('Registros y Certificaciones'!$B$9:$B$38,$AZ$24,'Registros y Certificaciones'!O$9:O$38)/Hoja2!$F$1</f>
        <v>0</v>
      </c>
      <c r="BB36" s="70">
        <f>+SUMIF('Registros y Certificaciones'!$B$9:$B$38,$AZ$24,'Registros y Certificaciones'!$P$9:$P$38)/Hoja2!$F$1</f>
        <v>0</v>
      </c>
      <c r="BC36" s="70">
        <f>+SUMIF('Registros y Certificaciones'!$B$9:$B$38,$AZ$24,'Registros y Certificaciones'!$Q$9:$Q$38)/Hoja2!$F$1</f>
        <v>0</v>
      </c>
      <c r="BE36" s="70">
        <f>+SUMIF('Registros y Certificaciones'!$B$9:$B$38,$BE$24,'Registros y Certificaciones'!N$9:N$38)/Hoja2!$F$1</f>
        <v>0</v>
      </c>
      <c r="BF36" s="70">
        <f>+SUMIF('Registros y Certificaciones'!$B$9:$B$38,$BE$24,'Registros y Certificaciones'!O$9:O$38)/Hoja2!$F$1</f>
        <v>0</v>
      </c>
      <c r="BG36" s="70">
        <f>+SUMIF('Registros y Certificaciones'!$B$9:$B$38,$BE$24,'Registros y Certificaciones'!$P$9:$P$38)/Hoja2!$F$1</f>
        <v>0</v>
      </c>
      <c r="BH36" s="70">
        <f>+SUMIF('Registros y Certificaciones'!$B$9:$B$38,$BE$24,'Registros y Certificaciones'!$Q$9:$Q$38)/Hoja2!$F$1</f>
        <v>0</v>
      </c>
      <c r="BJ36" s="70">
        <f>+SUMIF('Registros y Certificaciones'!$B$9:$B$38,$BJ$24,'Registros y Certificaciones'!N$9:N$38)/Hoja2!$F$1</f>
        <v>0</v>
      </c>
      <c r="BK36" s="70">
        <f>+SUMIF('Registros y Certificaciones'!$B$9:$B$38,$BJ$24,'Registros y Certificaciones'!O$9:O$38)/Hoja2!$F$1</f>
        <v>0</v>
      </c>
      <c r="BL36" s="70">
        <f>+SUMIF('Registros y Certificaciones'!$B$9:$B$38,$BJ$24,'Registros y Certificaciones'!$P$9:$P$38)/Hoja2!$F$1</f>
        <v>0</v>
      </c>
      <c r="BM36" s="70">
        <f>+SUMIF('Registros y Certificaciones'!$B$9:$B$38,$BJ$24,'Registros y Certificaciones'!$Q$9:$Q$38)/Hoja2!$F$1</f>
        <v>0</v>
      </c>
      <c r="BO36" s="70">
        <f>+SUMIF('Registros y Certificaciones'!$B$9:$B$38,$BO$24,'Registros y Certificaciones'!N$9:N$38)/Hoja2!$F$1</f>
        <v>0</v>
      </c>
      <c r="BP36" s="70">
        <f>+SUMIF('Registros y Certificaciones'!$B$9:$B$38,$BO$24,'Registros y Certificaciones'!O$9:O$38)/Hoja2!$F$1</f>
        <v>0</v>
      </c>
      <c r="BQ36" s="70">
        <f>+SUMIF('Registros y Certificaciones'!$B$9:$B$38,$BO$24,'Registros y Certificaciones'!$P$9:$P$38)/Hoja2!$F$1</f>
        <v>0</v>
      </c>
      <c r="BR36" s="70">
        <f>+SUMIF('Registros y Certificaciones'!$B$9:$B$38,$BO$24,'Registros y Certificaciones'!$Q$9:$Q$38)/Hoja2!$F$1</f>
        <v>0</v>
      </c>
    </row>
    <row r="37" spans="2:70" ht="18.5" x14ac:dyDescent="0.45">
      <c r="B37" s="56" t="s">
        <v>63</v>
      </c>
      <c r="C37" s="58"/>
      <c r="D37" s="70">
        <f>+SUMIF('Salidas de campo'!$L$9:$L$38,Hoja2!$B$5,'Salidas de campo'!$R$9:$R$38)/Hoja2!$F$1</f>
        <v>0</v>
      </c>
      <c r="E37" s="71"/>
      <c r="F37" s="70">
        <f>+SUMIF('Salidas de campo'!$L$9:$L$38,Hoja2!$B$6,'Salidas de campo'!$R$9:$R$38)/Hoja2!$F$1</f>
        <v>0</v>
      </c>
      <c r="G37" s="71"/>
      <c r="H37" s="70">
        <f>+SUMIF('Salidas de campo'!$L$9:$L$38,Hoja2!$B$7,'Salidas de campo'!$R$9:$R$38)/Hoja2!$F$1</f>
        <v>0</v>
      </c>
      <c r="I37" s="71"/>
      <c r="J37" s="70">
        <f>+SUMIF('Salidas de campo'!$L$9:$L$38,Hoja2!$B$8,'Salidas de campo'!$R$9:$R$38)/Hoja2!$F$1</f>
        <v>0</v>
      </c>
      <c r="K37" s="71"/>
      <c r="L37" s="70">
        <f>+SUMIF('Salidas de campo'!$L$9:$L$38,Hoja2!$B$9,'Salidas de campo'!$R$9:$R$38)/Hoja2!$F$1</f>
        <v>0</v>
      </c>
      <c r="M37" s="71"/>
      <c r="N37" s="70">
        <f t="shared" si="2"/>
        <v>0</v>
      </c>
      <c r="O37" s="71"/>
      <c r="P37" s="70">
        <f>+'Salidas de campo'!N39/Hoja2!$F$1</f>
        <v>0</v>
      </c>
      <c r="Q37" s="70">
        <f>+'Salidas de campo'!O39/Hoja2!$F$1</f>
        <v>0</v>
      </c>
      <c r="R37" s="70">
        <f>+'Salidas de campo'!P39/Hoja2!$F$1</f>
        <v>0</v>
      </c>
      <c r="S37" s="70">
        <f>+'Salidas de campo'!Q39/Hoja2!$F$1</f>
        <v>0</v>
      </c>
      <c r="T37" s="99"/>
      <c r="U37" s="108" t="str">
        <f t="shared" si="1"/>
        <v xml:space="preserve"> </v>
      </c>
      <c r="V37" s="70">
        <f>+SUMIF('Salidas de campo'!$B$9:$B$38,$V$24,'Salidas de campo'!N$9:N$38)</f>
        <v>0</v>
      </c>
      <c r="W37" s="70">
        <f>+SUMIF('Salidas de campo'!$B$9:$B$38,$V$24,'Salidas de campo'!O$9:O$38)</f>
        <v>0</v>
      </c>
      <c r="X37" s="70">
        <f>+SUMIF('Salidas de campo'!$B$9:$B$38,$V$24,'Salidas de campo'!$P$9:$P$38)</f>
        <v>0</v>
      </c>
      <c r="Y37" s="70">
        <f>+SUMIF('Salidas de campo'!$B$9:$B$38,$V$24,'Salidas de campo'!$Q$9:$Q$38)</f>
        <v>0</v>
      </c>
      <c r="AA37" s="70">
        <f>+SUMIF('Salidas de campo'!$B$9:$B$38,$AA$24,'Salidas de campo'!N$9:N$38)/Hoja2!$F$1</f>
        <v>0</v>
      </c>
      <c r="AB37" s="70">
        <f>+SUMIF('Salidas de campo'!$B$9:$B$38,$AA$24,'Salidas de campo'!O$9:O$38)/Hoja2!$F$1</f>
        <v>0</v>
      </c>
      <c r="AC37" s="70">
        <f>+SUMIF('Salidas de campo'!$B$9:$B$38,$AA$24,'Salidas de campo'!$P$9:$P$38)/Hoja2!$F$1</f>
        <v>0</v>
      </c>
      <c r="AD37" s="70">
        <f>+SUMIF('Salidas de campo'!$B$9:$B$38,$AA$24,'Salidas de campo'!$Q$9:$Q$38)/Hoja2!$F$1</f>
        <v>0</v>
      </c>
      <c r="AF37" s="70">
        <f>+SUMIF('Salidas de campo'!$B$9:$B$38,$AF$24,'Salidas de campo'!N$9:N$38)/Hoja2!$F$1</f>
        <v>0</v>
      </c>
      <c r="AG37" s="70">
        <f>+SUMIF('Salidas de campo'!$B$9:$B$38,$AF$24,'Salidas de campo'!O$9:O$38)/Hoja2!$F$1</f>
        <v>0</v>
      </c>
      <c r="AH37" s="70">
        <f>+SUMIF('Salidas de campo'!$B$9:$B$38,$AF$24,'Salidas de campo'!$P$9:$P$38)/Hoja2!$F$1</f>
        <v>0</v>
      </c>
      <c r="AI37" s="70">
        <f>+SUMIF('Salidas de campo'!$B$9:$B$38,$AF$24,'Salidas de campo'!$Q$9:$Q$38)/Hoja2!$F$1</f>
        <v>0</v>
      </c>
      <c r="AK37" s="70">
        <f>+SUMIF('Salidas de campo'!$B$9:$B$38,$AK$24,'Salidas de campo'!N$9:N$38)/Hoja2!$F$1</f>
        <v>0</v>
      </c>
      <c r="AL37" s="70">
        <f>+SUMIF('Salidas de campo'!$B$9:$B$38,$AK$24,'Salidas de campo'!O$9:O$38)/Hoja2!$F$1</f>
        <v>0</v>
      </c>
      <c r="AM37" s="70">
        <f>+SUMIF('Salidas de campo'!$B$9:$B$38,$AK$24,'Salidas de campo'!$P$9:$P$38)/Hoja2!$F$1</f>
        <v>0</v>
      </c>
      <c r="AN37" s="70">
        <f>+SUMIF('Salidas de campo'!$B$9:$B$38,$AK$24,'Salidas de campo'!$Q$9:$Q$38)/Hoja2!$F$1</f>
        <v>0</v>
      </c>
      <c r="AP37" s="70">
        <f>+SUMIF('Salidas de campo'!$B$9:$B$38,$AP$24,'Salidas de campo'!N$9:N$38)/Hoja2!$F$1</f>
        <v>0</v>
      </c>
      <c r="AQ37" s="70">
        <f>+SUMIF('Salidas de campo'!$B$9:$B$38,$AP$24,'Salidas de campo'!O$9:O$38)/Hoja2!$F$1</f>
        <v>0</v>
      </c>
      <c r="AR37" s="70">
        <f>+SUMIF('Salidas de campo'!$B$9:$B$38,$AP$24,'Salidas de campo'!$P$9:$P$38)/Hoja2!$F$1</f>
        <v>0</v>
      </c>
      <c r="AS37" s="70">
        <f>+SUMIF('Salidas de campo'!$B$9:$B$38,$AP$24,'Salidas de campo'!$Q$9:$Q$38)/Hoja2!$F$1</f>
        <v>0</v>
      </c>
      <c r="AU37" s="70">
        <f>+SUMIF('Salidas de campo'!$B$9:$B$38,$AU$24,'Salidas de campo'!N$9:N$38)/Hoja2!$F$1</f>
        <v>0</v>
      </c>
      <c r="AV37" s="70">
        <f>+SUMIF('Salidas de campo'!$B$9:$B$38,$AU$24,'Salidas de campo'!O$9:O$38)/Hoja2!$F$1</f>
        <v>0</v>
      </c>
      <c r="AW37" s="70">
        <f>+SUMIF('Salidas de campo'!$B$9:$B$38,$AU$24,'Salidas de campo'!$P$9:$P$38)/Hoja2!$F$1</f>
        <v>0</v>
      </c>
      <c r="AX37" s="70">
        <f>+SUMIF('Salidas de campo'!$B$9:$B$38,$AU$24,'Salidas de campo'!$Q$9:$Q$38)/Hoja2!$F$1</f>
        <v>0</v>
      </c>
      <c r="AZ37" s="70">
        <f>+SUMIF('Salidas de campo'!$B$9:$B$38,$AZ$24,'Salidas de campo'!N$9:N$38)/Hoja2!$F$1</f>
        <v>0</v>
      </c>
      <c r="BA37" s="70">
        <f>+SUMIF('Salidas de campo'!$B$9:$B$38,$AZ$24,'Salidas de campo'!O$9:O$38)/Hoja2!$F$1</f>
        <v>0</v>
      </c>
      <c r="BB37" s="70">
        <f>+SUMIF('Salidas de campo'!$B$9:$B$38,$AZ$24,'Salidas de campo'!$P$9:$P$38)/Hoja2!$F$1</f>
        <v>0</v>
      </c>
      <c r="BC37" s="70">
        <f>+SUMIF('Salidas de campo'!$B$9:$B$38,$AZ$24,'Salidas de campo'!$Q$9:$Q$38)/Hoja2!$F$1</f>
        <v>0</v>
      </c>
      <c r="BE37" s="70">
        <f>+SUMIF('Salidas de campo'!$B$9:$B$38,$BE$24,'Salidas de campo'!N$9:N$38)/Hoja2!$F$1</f>
        <v>0</v>
      </c>
      <c r="BF37" s="70">
        <f>+SUMIF('Salidas de campo'!$B$9:$B$38,$BE$24,'Salidas de campo'!O$9:O$38)/Hoja2!$F$1</f>
        <v>0</v>
      </c>
      <c r="BG37" s="70">
        <f>+SUMIF('Salidas de campo'!$B$9:$B$38,$BE$24,'Salidas de campo'!$P$9:$P$38)/Hoja2!$F$1</f>
        <v>0</v>
      </c>
      <c r="BH37" s="70">
        <f>+SUMIF('Salidas de campo'!$B$9:$B$38,$BE$24,'Salidas de campo'!$Q$9:$Q$38)/Hoja2!$F$1</f>
        <v>0</v>
      </c>
      <c r="BJ37" s="70">
        <f>+SUMIF('Salidas de campo'!$B$9:$B$38,$BJ$24,'Salidas de campo'!N$9:N$38)/Hoja2!$F$1</f>
        <v>0</v>
      </c>
      <c r="BK37" s="70">
        <f>+SUMIF('Salidas de campo'!$B$9:$B$38,$BJ$24,'Salidas de campo'!O$9:O$38)/Hoja2!$F$1</f>
        <v>0</v>
      </c>
      <c r="BL37" s="70">
        <f>+SUMIF('Salidas de campo'!$B$9:$B$38,$BJ$24,'Salidas de campo'!$P$9:$P$38)/Hoja2!$F$1</f>
        <v>0</v>
      </c>
      <c r="BM37" s="70">
        <f>+SUMIF('Salidas de campo'!$B$9:$B$38,$BJ$24,'Salidas de campo'!$Q$9:$Q$38)/Hoja2!$F$1</f>
        <v>0</v>
      </c>
      <c r="BO37" s="70">
        <f>+SUMIF('Salidas de campo'!$B$9:$B$38,$BO$24,'Salidas de campo'!N$9:N$38)/Hoja2!$F$1</f>
        <v>0</v>
      </c>
      <c r="BP37" s="70">
        <f>+SUMIF('Salidas de campo'!$B$9:$B$38,$BO$24,'Salidas de campo'!O$9:O$38)/Hoja2!$F$1</f>
        <v>0</v>
      </c>
      <c r="BQ37" s="70">
        <f>+SUMIF('Salidas de campo'!$B$9:$B$38,$BO$24,'Salidas de campo'!$P$9:$P$38)/Hoja2!$F$1</f>
        <v>0</v>
      </c>
      <c r="BR37" s="70">
        <f>+SUMIF('Salidas de campo'!$B$9:$B$38,$BO$24,'Salidas de campo'!$Q$9:$Q$38)/Hoja2!$F$1</f>
        <v>0</v>
      </c>
    </row>
    <row r="38" spans="2:70" ht="18.5" x14ac:dyDescent="0.45">
      <c r="B38" s="56" t="s">
        <v>66</v>
      </c>
      <c r="C38" s="58"/>
      <c r="D38" s="70">
        <f>+SUMIF('Servicios técnicos'!$J$9:$J$33,Hoja2!$B$5,'Servicios técnicos'!$P$9:$P$33)/Hoja2!$F$1</f>
        <v>0</v>
      </c>
      <c r="E38" s="71"/>
      <c r="F38" s="70">
        <f>+SUMIF('Servicios técnicos'!$J$9:$J$33,Hoja2!$B$6,'Servicios técnicos'!$P$9:$P$33)/Hoja2!$F$1</f>
        <v>0</v>
      </c>
      <c r="G38" s="71"/>
      <c r="H38" s="70">
        <f>+SUMIF('Servicios técnicos'!$J$9:$J$33,Hoja2!$B$7,'Servicios técnicos'!$P$9:$P$33)/Hoja2!$F$1</f>
        <v>0</v>
      </c>
      <c r="I38" s="71"/>
      <c r="J38" s="70">
        <f>+SUMIF('Servicios técnicos'!$J$9:$J$33,Hoja2!$B$8,'Servicios técnicos'!$P$9:$P$33)/Hoja2!$F$1</f>
        <v>0</v>
      </c>
      <c r="K38" s="71"/>
      <c r="L38" s="70">
        <f>+SUMIF('Servicios técnicos'!$J$9:$J$33,Hoja2!$B$9,'Servicios técnicos'!$P$9:$P$33)/Hoja2!$F$1</f>
        <v>0</v>
      </c>
      <c r="M38" s="71"/>
      <c r="N38" s="70">
        <f t="shared" si="2"/>
        <v>0</v>
      </c>
      <c r="O38" s="71"/>
      <c r="P38" s="70">
        <f>+'Servicios técnicos'!L34/Hoja2!$F$1</f>
        <v>0</v>
      </c>
      <c r="Q38" s="70">
        <f>+'Servicios técnicos'!M34/Hoja2!$F$1</f>
        <v>0</v>
      </c>
      <c r="R38" s="70">
        <f>+'Servicios técnicos'!N34/Hoja2!$F$1</f>
        <v>0</v>
      </c>
      <c r="S38" s="70">
        <f>+'Servicios técnicos'!O34/Hoja2!$F$1</f>
        <v>0</v>
      </c>
      <c r="T38" s="99"/>
      <c r="U38" s="108" t="str">
        <f t="shared" si="1"/>
        <v xml:space="preserve"> </v>
      </c>
      <c r="V38" s="70">
        <f>+SUMIF('Servicios técnicos'!$B$9:$B$33,$V$24,'Servicios técnicos'!L$9:L$33)</f>
        <v>0</v>
      </c>
      <c r="W38" s="70">
        <f>+SUMIF('Servicios técnicos'!$B$9:$B$33,$V$24,'Servicios técnicos'!M$9:M$33)</f>
        <v>0</v>
      </c>
      <c r="X38" s="70">
        <f>+SUMIF('Servicios técnicos'!$B$9:$B$33,$V$24,'Servicios técnicos'!$N$9:$N$33)</f>
        <v>0</v>
      </c>
      <c r="Y38" s="70">
        <f>+SUMIF('Servicios técnicos'!$B$9:$B$33,$V$24,'Servicios técnicos'!$O$9:$O$33)</f>
        <v>0</v>
      </c>
      <c r="AA38" s="70">
        <f>+SUMIF('Servicios técnicos'!$B$9:$B$33,$AA$24,'Servicios técnicos'!L$9:L$33)/Hoja2!$F$1</f>
        <v>0</v>
      </c>
      <c r="AB38" s="70">
        <f>+SUMIF('Servicios técnicos'!$B$9:$B$33,$AA$24,'Servicios técnicos'!M$9:M$33)/Hoja2!$F$1</f>
        <v>0</v>
      </c>
      <c r="AC38" s="70">
        <f>+SUMIF('Servicios técnicos'!$B$9:$B$33,$AA$24,'Servicios técnicos'!$N$9:$N$33)/Hoja2!$F$1</f>
        <v>0</v>
      </c>
      <c r="AD38" s="70">
        <f>+SUMIF('Servicios técnicos'!$B$9:$B$33,$AA$24,'Servicios técnicos'!$O$9:$O$33)/Hoja2!$F$1</f>
        <v>0</v>
      </c>
      <c r="AF38" s="70">
        <f>+SUMIF('Servicios técnicos'!$B$9:$B$33,$AF$24,'Servicios técnicos'!L$9:L$33)/Hoja2!$F$1</f>
        <v>0</v>
      </c>
      <c r="AG38" s="70">
        <f>+SUMIF('Servicios técnicos'!$B$9:$B$33,$AF$24,'Servicios técnicos'!M$9:M$33)/Hoja2!$F$1</f>
        <v>0</v>
      </c>
      <c r="AH38" s="70">
        <f>+SUMIF('Servicios técnicos'!$B$9:$B$33,$AF$24,'Servicios técnicos'!$N$9:$N$33)/Hoja2!$F$1</f>
        <v>0</v>
      </c>
      <c r="AI38" s="70">
        <f>+SUMIF('Servicios técnicos'!$B$9:$B$33,$AF$24,'Servicios técnicos'!$O$9:$O$33)/Hoja2!$F$1</f>
        <v>0</v>
      </c>
      <c r="AK38" s="70">
        <f>+SUMIF('Servicios técnicos'!$B$9:$B$33,$AK$24,'Servicios técnicos'!L$9:L$33)/Hoja2!$F$1</f>
        <v>0</v>
      </c>
      <c r="AL38" s="70">
        <f>+SUMIF('Servicios técnicos'!$B$9:$B$33,$AK$24,'Servicios técnicos'!M$9:M$33)/Hoja2!$F$1</f>
        <v>0</v>
      </c>
      <c r="AM38" s="70">
        <f>+SUMIF('Servicios técnicos'!$B$9:$B$33,$AK$24,'Servicios técnicos'!$N$9:$N$33)/Hoja2!$F$1</f>
        <v>0</v>
      </c>
      <c r="AN38" s="70">
        <f>+SUMIF('Servicios técnicos'!$B$9:$B$33,$AK$24,'Servicios técnicos'!$O$9:$O$33)/Hoja2!$F$1</f>
        <v>0</v>
      </c>
      <c r="AP38" s="70">
        <f>+SUMIF('Servicios técnicos'!$B$9:$B$33,$AP$24,'Servicios técnicos'!L$9:L$33)/Hoja2!$F$1</f>
        <v>0</v>
      </c>
      <c r="AQ38" s="70">
        <f>+SUMIF('Servicios técnicos'!$B$9:$B$33,$AP$24,'Servicios técnicos'!M$9:M$33)/Hoja2!$F$1</f>
        <v>0</v>
      </c>
      <c r="AR38" s="70">
        <f>+SUMIF('Servicios técnicos'!$B$9:$B$33,$AP$24,'Servicios técnicos'!$N$9:$N$33)/Hoja2!$F$1</f>
        <v>0</v>
      </c>
      <c r="AS38" s="70">
        <f>+SUMIF('Servicios técnicos'!$B$9:$B$33,$AP$24,'Servicios técnicos'!$O$9:$O$33)/Hoja2!$F$1</f>
        <v>0</v>
      </c>
      <c r="AU38" s="70">
        <f>+SUMIF('Servicios técnicos'!$B$9:$B$33,$AU$24,'Servicios técnicos'!L$9:L$33)/Hoja2!$F$1</f>
        <v>0</v>
      </c>
      <c r="AV38" s="70">
        <f>+SUMIF('Servicios técnicos'!$B$9:$B$33,$AU$24,'Servicios técnicos'!M$9:M$33)/Hoja2!$F$1</f>
        <v>0</v>
      </c>
      <c r="AW38" s="70">
        <f>+SUMIF('Servicios técnicos'!$B$9:$B$33,$AU$24,'Servicios técnicos'!$N$9:$N$33)/Hoja2!$F$1</f>
        <v>0</v>
      </c>
      <c r="AX38" s="70">
        <f>+SUMIF('Servicios técnicos'!$B$9:$B$33,$AU$24,'Servicios técnicos'!$O$9:$O$33)/Hoja2!$F$1</f>
        <v>0</v>
      </c>
      <c r="AZ38" s="70">
        <f>+SUMIF('Servicios técnicos'!$B$9:$B$33,$AZ$24,'Servicios técnicos'!L$9:L$33)/Hoja2!$F$1</f>
        <v>0</v>
      </c>
      <c r="BA38" s="70">
        <f>+SUMIF('Servicios técnicos'!$B$9:$B$33,$AZ$24,'Servicios técnicos'!M$9:M$33)/Hoja2!$F$1</f>
        <v>0</v>
      </c>
      <c r="BB38" s="70">
        <f>+SUMIF('Servicios técnicos'!$B$9:$B$33,$AZ$24,'Servicios técnicos'!$N$9:$N$33)/Hoja2!$F$1</f>
        <v>0</v>
      </c>
      <c r="BC38" s="70">
        <f>+SUMIF('Servicios técnicos'!$B$9:$B$33,$AZ$24,'Servicios técnicos'!$O$9:$O$33)/Hoja2!$F$1</f>
        <v>0</v>
      </c>
      <c r="BE38" s="70">
        <f>+SUMIF('Servicios técnicos'!$B$9:$B$33,$BE$24,'Servicios técnicos'!L$9:L$33)/Hoja2!$F$1</f>
        <v>0</v>
      </c>
      <c r="BF38" s="70">
        <f>+SUMIF('Servicios técnicos'!$B$9:$B$33,$BE$24,'Servicios técnicos'!M$9:M$33)/Hoja2!$F$1</f>
        <v>0</v>
      </c>
      <c r="BG38" s="70">
        <f>+SUMIF('Servicios técnicos'!$B$9:$B$33,$BE$24,'Servicios técnicos'!$N$9:$N$33)/Hoja2!$F$1</f>
        <v>0</v>
      </c>
      <c r="BH38" s="70">
        <f>+SUMIF('Servicios técnicos'!$B$9:$B$33,$BE$24,'Servicios técnicos'!$O$9:$O$33)/Hoja2!$F$1</f>
        <v>0</v>
      </c>
      <c r="BJ38" s="70">
        <f>+SUMIF('Servicios técnicos'!$B$9:$B$33,$BJ$24,'Servicios técnicos'!L$9:L$33)/Hoja2!$F$1</f>
        <v>0</v>
      </c>
      <c r="BK38" s="70">
        <f>+SUMIF('Servicios técnicos'!$B$9:$B$33,$BJ$24,'Servicios técnicos'!M$9:M$33)/Hoja2!$F$1</f>
        <v>0</v>
      </c>
      <c r="BL38" s="70">
        <f>+SUMIF('Servicios técnicos'!$B$9:$B$33,$BJ$24,'Servicios técnicos'!$N$9:$N$33)/Hoja2!$F$1</f>
        <v>0</v>
      </c>
      <c r="BM38" s="70">
        <f>+SUMIF('Servicios técnicos'!$B$9:$B$33,$BJ$24,'Servicios técnicos'!$O$9:$O$33)/Hoja2!$F$1</f>
        <v>0</v>
      </c>
      <c r="BO38" s="70">
        <f>+SUMIF('Servicios técnicos'!$B$9:$B$33,$BO$24,'Servicios técnicos'!L$9:L$33)/Hoja2!$F$1</f>
        <v>0</v>
      </c>
      <c r="BP38" s="70">
        <f>+SUMIF('Servicios técnicos'!$B$9:$B$33,$BO$24,'Servicios técnicos'!M$9:M$33)/Hoja2!$F$1</f>
        <v>0</v>
      </c>
      <c r="BQ38" s="70">
        <f>+SUMIF('Servicios técnicos'!$B$9:$B$33,$BO$24,'Servicios técnicos'!$N$9:$N$33)/Hoja2!$F$1</f>
        <v>0</v>
      </c>
      <c r="BR38" s="70">
        <f>+SUMIF('Servicios técnicos'!$B$9:$B$33,$BO$24,'Servicios técnicos'!$O$9:$O$33)/Hoja2!$F$1</f>
        <v>0</v>
      </c>
    </row>
    <row r="39" spans="2:70" ht="18.5" x14ac:dyDescent="0.45">
      <c r="B39" s="56" t="s">
        <v>23</v>
      </c>
      <c r="C39" s="58"/>
      <c r="D39" s="70">
        <f>+SUMIF(Software!$K$9:$K$38,Hoja2!$B$5,Software!$Q$9:$Q$38)/Hoja2!$F$1</f>
        <v>0</v>
      </c>
      <c r="E39" s="71"/>
      <c r="F39" s="70">
        <f>+SUMIF(Software!$K$9:$K$38,Hoja2!$B$6,Software!$Q$9:$Q$38)/Hoja2!$F$1</f>
        <v>0</v>
      </c>
      <c r="G39" s="71"/>
      <c r="H39" s="70">
        <f>+SUMIF(Software!$K$9:$K$38,Hoja2!$B$7,Software!$Q$9:$Q$38)/Hoja2!$F$1</f>
        <v>0</v>
      </c>
      <c r="I39" s="71"/>
      <c r="J39" s="70">
        <f>+SUMIF(Software!$K$9:$K$38,Hoja2!$B$8,Software!$Q$9:$Q$38)/Hoja2!$F$1</f>
        <v>0</v>
      </c>
      <c r="K39" s="71"/>
      <c r="L39" s="70">
        <f>+SUMIF(Software!$K$9:$K$38,Hoja2!$B$9,Software!$Q$9:$Q$38)/Hoja2!$F$1</f>
        <v>0</v>
      </c>
      <c r="M39" s="71"/>
      <c r="N39" s="70">
        <f t="shared" si="2"/>
        <v>0</v>
      </c>
      <c r="O39" s="71"/>
      <c r="P39" s="70">
        <f>+Software!M39/Hoja2!$F$1</f>
        <v>0</v>
      </c>
      <c r="Q39" s="70">
        <f>+Software!N39/Hoja2!$F$1</f>
        <v>0</v>
      </c>
      <c r="R39" s="70">
        <f>+Software!O39/Hoja2!$F$1</f>
        <v>0</v>
      </c>
      <c r="S39" s="70">
        <f>+Software!P39/Hoja2!$F$1</f>
        <v>0</v>
      </c>
      <c r="T39" s="99"/>
      <c r="U39" s="108" t="str">
        <f t="shared" si="1"/>
        <v xml:space="preserve"> </v>
      </c>
      <c r="V39" s="70">
        <f>+SUMIF(Software!$B$9:$B$38,$V$24,Software!M$9:M$38)</f>
        <v>0</v>
      </c>
      <c r="W39" s="70">
        <f>+SUMIF(Software!$B$9:$B$38,$V$24,Software!N$9:N$38)</f>
        <v>0</v>
      </c>
      <c r="X39" s="70">
        <f>+SUMIF(Software!$B$9:$B$38,$V$24,Software!$O$9:$O$38)</f>
        <v>0</v>
      </c>
      <c r="Y39" s="70">
        <f>+SUMIF(Software!$B$9:$B$38,$V$24,Software!$P$9:$P$38)</f>
        <v>0</v>
      </c>
      <c r="AA39" s="70">
        <f>+SUMIF(Software!$B$9:$B$38,$AA$24,Software!M$9:M$38)/Hoja2!$F$1</f>
        <v>0</v>
      </c>
      <c r="AB39" s="70">
        <f>+SUMIF(Software!$B$9:$B$38,$AA$24,Software!N$9:N$38)/Hoja2!$F$1</f>
        <v>0</v>
      </c>
      <c r="AC39" s="70">
        <f>+SUMIF(Software!$B$9:$B$38,$AA$24,Software!$O$9:$O$38)/Hoja2!$F$1</f>
        <v>0</v>
      </c>
      <c r="AD39" s="70">
        <f>+SUMIF(Software!$B$9:$B$38,$AA$24,Software!$P$9:$P$38)/Hoja2!$F$1</f>
        <v>0</v>
      </c>
      <c r="AF39" s="70">
        <f>+SUMIF(Software!$B$9:$B$38,$AF$24,Software!M$9:M$38)/Hoja2!$F$1</f>
        <v>0</v>
      </c>
      <c r="AG39" s="70">
        <f>+SUMIF(Software!$B$9:$B$38,$AF$24,Software!N$9:N$38)/Hoja2!$F$1</f>
        <v>0</v>
      </c>
      <c r="AH39" s="70">
        <f>+SUMIF(Software!$B$9:$B$38,$AF$24,Software!$O$9:$O$38)/Hoja2!$F$1</f>
        <v>0</v>
      </c>
      <c r="AI39" s="70">
        <f>+SUMIF(Software!$B$9:$B$38,$AF$24,Software!$P$9:$P$38)/Hoja2!$F$1</f>
        <v>0</v>
      </c>
      <c r="AK39" s="70">
        <f>+SUMIF(Software!$B$9:$B$38,$AK$24,Software!M$9:M$38)/Hoja2!$F$1</f>
        <v>0</v>
      </c>
      <c r="AL39" s="70">
        <f>+SUMIF(Software!$B$9:$B$38,$AK$24,Software!N$9:N$38)/Hoja2!$F$1</f>
        <v>0</v>
      </c>
      <c r="AM39" s="70">
        <f>+SUMIF(Software!$B$9:$B$38,$AK$24,Software!$O$9:$O$38)/Hoja2!$F$1</f>
        <v>0</v>
      </c>
      <c r="AN39" s="70">
        <f>+SUMIF(Software!$B$9:$B$38,$AK$24,Software!$P$9:$P$38)/Hoja2!$F$1</f>
        <v>0</v>
      </c>
      <c r="AP39" s="70">
        <f>+SUMIF(Software!$B$9:$B$38,$AP$24,Software!M$9:M$38)/Hoja2!$F$1</f>
        <v>0</v>
      </c>
      <c r="AQ39" s="70">
        <f>+SUMIF(Software!$B$9:$B$38,$AP$24,Software!N$9:N$38)/Hoja2!$F$1</f>
        <v>0</v>
      </c>
      <c r="AR39" s="70">
        <f>+SUMIF(Software!$B$9:$B$38,$AP$24,Software!$O$9:$O$38)/Hoja2!$F$1</f>
        <v>0</v>
      </c>
      <c r="AS39" s="70">
        <f>+SUMIF(Software!$B$9:$B$38,$AP$24,Software!$P$9:$P$38)/Hoja2!$F$1</f>
        <v>0</v>
      </c>
      <c r="AU39" s="70">
        <f>+SUMIF(Software!$B$9:$B$38,$AU$24,Software!M$9:M$38)/Hoja2!$F$1</f>
        <v>0</v>
      </c>
      <c r="AV39" s="70">
        <f>+SUMIF(Software!$B$9:$B$38,$AU$24,Software!N$9:N$38)/Hoja2!$F$1</f>
        <v>0</v>
      </c>
      <c r="AW39" s="70">
        <f>+SUMIF(Software!$B$9:$B$38,$AU$24,Software!$O$9:$O$38)/Hoja2!$F$1</f>
        <v>0</v>
      </c>
      <c r="AX39" s="70">
        <f>+SUMIF(Software!$B$9:$B$38,$AU$24,Software!$P$9:$P$38)/Hoja2!$F$1</f>
        <v>0</v>
      </c>
      <c r="AZ39" s="70">
        <f>+SUMIF(Software!$B$9:$B$38,$AZ$24,Software!M$9:M$38)/Hoja2!$F$1</f>
        <v>0</v>
      </c>
      <c r="BA39" s="70">
        <f>+SUMIF(Software!$B$9:$B$38,$AZ$24,Software!N$9:N$38)/Hoja2!$F$1</f>
        <v>0</v>
      </c>
      <c r="BB39" s="70">
        <f>+SUMIF(Software!$B$9:$B$38,$AZ$24,Software!$O$9:$O$38)/Hoja2!$F$1</f>
        <v>0</v>
      </c>
      <c r="BC39" s="70">
        <f>+SUMIF(Software!$B$9:$B$38,$AZ$24,Software!$P$9:$P$38)/Hoja2!$F$1</f>
        <v>0</v>
      </c>
      <c r="BE39" s="70">
        <f>+SUMIF(Software!$B$9:$B$38,$BE$24,Software!M$9:M$38)/Hoja2!$F$1</f>
        <v>0</v>
      </c>
      <c r="BF39" s="70">
        <f>+SUMIF(Software!$B$9:$B$38,$BE$24,Software!N$9:N$38)/Hoja2!$F$1</f>
        <v>0</v>
      </c>
      <c r="BG39" s="70">
        <f>+SUMIF(Software!$B$9:$B$38,$BE$24,Software!$O$9:$O$38)/Hoja2!$F$1</f>
        <v>0</v>
      </c>
      <c r="BH39" s="70">
        <f>+SUMIF(Software!$B$9:$B$38,$BE$24,Software!$P$9:$P$38)/Hoja2!$F$1</f>
        <v>0</v>
      </c>
      <c r="BJ39" s="70">
        <f>+SUMIF(Software!$B$9:$B$38,$BJ$24,Software!M$9:M$38)/Hoja2!$F$1</f>
        <v>0</v>
      </c>
      <c r="BK39" s="70">
        <f>+SUMIF(Software!$B$9:$B$38,$BJ$24,Software!N$9:N$38)/Hoja2!$F$1</f>
        <v>0</v>
      </c>
      <c r="BL39" s="70">
        <f>+SUMIF(Software!$B$9:$B$38,$BJ$24,Software!$O$9:$O$38)/Hoja2!$F$1</f>
        <v>0</v>
      </c>
      <c r="BM39" s="70">
        <f>+SUMIF(Software!$B$9:$B$38,$BJ$24,Software!$P$9:$P$38)/Hoja2!$F$1</f>
        <v>0</v>
      </c>
      <c r="BO39" s="70">
        <f>+SUMIF(Software!$B$9:$B$38,$BO$24,Software!M$9:M$38)/Hoja2!$F$1</f>
        <v>0</v>
      </c>
      <c r="BP39" s="70">
        <f>+SUMIF(Software!$B$9:$B$38,$BO$24,Software!N$9:N$38)/Hoja2!$F$1</f>
        <v>0</v>
      </c>
      <c r="BQ39" s="70">
        <f>+SUMIF(Software!$B$9:$B$38,$BO$24,Software!$O$9:$O$38)/Hoja2!$F$1</f>
        <v>0</v>
      </c>
      <c r="BR39" s="70">
        <f>+SUMIF(Software!$B$9:$B$38,$BO$24,Software!$P$9:$P$38)/Hoja2!$F$1</f>
        <v>0</v>
      </c>
    </row>
    <row r="40" spans="2:70" ht="18.5" x14ac:dyDescent="0.45">
      <c r="B40" s="56" t="s">
        <v>22</v>
      </c>
      <c r="C40" s="58"/>
      <c r="D40" s="70">
        <f>+SUMIF(Viajes!$N$9:$N$38,Hoja2!$B$5,Viajes!$U$9:$U$38)/Hoja2!$F$1</f>
        <v>0</v>
      </c>
      <c r="E40" s="71"/>
      <c r="F40" s="70">
        <f>+SUMIF(Viajes!$N$9:$N$38,Hoja2!$B$6,Viajes!$U$9:$U$38)/Hoja2!$F$1</f>
        <v>0</v>
      </c>
      <c r="G40" s="71"/>
      <c r="H40" s="70">
        <f>+SUMIF(Viajes!$N$9:$N$38,Hoja2!$B$7,Viajes!$U$9:$U$38)/Hoja2!$F$1</f>
        <v>0</v>
      </c>
      <c r="I40" s="71"/>
      <c r="J40" s="70">
        <f>+SUMIF(Viajes!$N$9:$N$38,Hoja2!$B$8,Viajes!$U$9:$U$38)/Hoja2!$F$1</f>
        <v>0</v>
      </c>
      <c r="K40" s="71"/>
      <c r="L40" s="70">
        <f>+SUMIF(Viajes!$N$9:$N$38,Hoja2!$B$9,Viajes!$U$9:$U$38)/Hoja2!$F$1</f>
        <v>0</v>
      </c>
      <c r="M40" s="71"/>
      <c r="N40" s="70">
        <f t="shared" si="2"/>
        <v>0</v>
      </c>
      <c r="O40" s="71"/>
      <c r="P40" s="70">
        <f>+Viajes!Q39/Hoja2!$F$1</f>
        <v>0</v>
      </c>
      <c r="Q40" s="70">
        <f>+Viajes!R39/Hoja2!$F$1</f>
        <v>0</v>
      </c>
      <c r="R40" s="70">
        <f>+Viajes!S39/Hoja2!$F$1</f>
        <v>0</v>
      </c>
      <c r="S40" s="70">
        <f>+Viajes!T39/Hoja2!$F$1</f>
        <v>0</v>
      </c>
      <c r="T40" s="100">
        <f>+Viajes!Q40</f>
        <v>0</v>
      </c>
      <c r="U40" s="108" t="str">
        <f t="shared" si="1"/>
        <v xml:space="preserve"> </v>
      </c>
      <c r="V40" s="70">
        <f>+SUMIF(Viajes!$B$9:$B$38,$V$24,Viajes!Q$9:Q$38)</f>
        <v>0</v>
      </c>
      <c r="W40" s="70">
        <f>+SUMIF(Viajes!$B$9:$B$38,$V$24,Viajes!R$9:R$38)</f>
        <v>0</v>
      </c>
      <c r="X40" s="70">
        <f>+SUMIF(Viajes!$B$9:$B$38,$V$24,Viajes!$S$9:$S$38)</f>
        <v>0</v>
      </c>
      <c r="Y40" s="70">
        <f>+SUMIF(Viajes!$B$9:$B$38,$V$24,Viajes!$T$9:$T$38)</f>
        <v>0</v>
      </c>
      <c r="AA40" s="70">
        <f>+SUMIF(Viajes!$B$9:$B$38,$AA$24,Viajes!Q$9:Q$38)/Hoja2!$F$1</f>
        <v>0</v>
      </c>
      <c r="AB40" s="70">
        <f>+SUMIF(Viajes!$B$9:$B$38,$AA$24,Viajes!R$9:R$38)/Hoja2!$F$1</f>
        <v>0</v>
      </c>
      <c r="AC40" s="70">
        <f>+SUMIF(Viajes!$B$9:$B$38,$AA$24,Viajes!$S$9:$S$38)/Hoja2!$F$1</f>
        <v>0</v>
      </c>
      <c r="AD40" s="70">
        <f>+SUMIF(Viajes!$B$9:$B$38,$AA$24,Viajes!$T$9:$T$38)/Hoja2!$F$1</f>
        <v>0</v>
      </c>
      <c r="AF40" s="70">
        <f>+SUMIF(Viajes!$B$9:$B$38,$AF$24,Viajes!Q$9:Q$38)/Hoja2!$F$1</f>
        <v>0</v>
      </c>
      <c r="AG40" s="70">
        <f>+SUMIF(Viajes!$B$9:$B$38,$AF$24,Viajes!R$9:R$38)/Hoja2!$F$1</f>
        <v>0</v>
      </c>
      <c r="AH40" s="70">
        <f>+SUMIF(Viajes!$B$9:$B$38,$AF$24,Viajes!$S$9:$S$38)/Hoja2!$F$1</f>
        <v>0</v>
      </c>
      <c r="AI40" s="70">
        <f>+SUMIF(Viajes!$B$9:$B$38,$AF$24,Viajes!$T$9:$T$38)/Hoja2!$F$1</f>
        <v>0</v>
      </c>
      <c r="AK40" s="70">
        <f>+SUMIF(Viajes!$B$9:$B$38,$AK$24,Viajes!Q$9:Q$38)/Hoja2!$F$1</f>
        <v>0</v>
      </c>
      <c r="AL40" s="70">
        <f>+SUMIF(Viajes!$B$9:$B$38,$AK$24,Viajes!R$9:R$38)/Hoja2!$F$1</f>
        <v>0</v>
      </c>
      <c r="AM40" s="70">
        <f>+SUMIF(Viajes!$B$9:$B$38,$AK$24,Viajes!$S$9:$S$38)/Hoja2!$F$1</f>
        <v>0</v>
      </c>
      <c r="AN40" s="70">
        <f>+SUMIF(Viajes!$B$9:$B$38,$AK$24,Viajes!$T$9:$T$38)/Hoja2!$F$1</f>
        <v>0</v>
      </c>
      <c r="AP40" s="70">
        <f>+SUMIF(Viajes!$B$9:$B$38,$AP$24,Viajes!Q$9:Q$38)/Hoja2!$F$1</f>
        <v>0</v>
      </c>
      <c r="AQ40" s="70">
        <f>+SUMIF(Viajes!$B$9:$B$38,$AP$24,Viajes!R$9:R$38)/Hoja2!$F$1</f>
        <v>0</v>
      </c>
      <c r="AR40" s="70">
        <f>+SUMIF(Viajes!$B$9:$B$38,$AP$24,Viajes!$S$9:$S$38)/Hoja2!$F$1</f>
        <v>0</v>
      </c>
      <c r="AS40" s="70">
        <f>+SUMIF(Viajes!$B$9:$B$38,$AP$24,Viajes!$T$9:$T$38)/Hoja2!$F$1</f>
        <v>0</v>
      </c>
      <c r="AU40" s="70">
        <f>+SUMIF(Viajes!$B$9:$B$38,$AU$24,Viajes!Q$9:Q$38)/Hoja2!$F$1</f>
        <v>0</v>
      </c>
      <c r="AV40" s="70">
        <f>+SUMIF(Viajes!$B$9:$B$38,$AU$24,Viajes!R$9:R$38)/Hoja2!$F$1</f>
        <v>0</v>
      </c>
      <c r="AW40" s="70">
        <f>+SUMIF(Viajes!$B$9:$B$38,$AU$24,Viajes!$S$9:$S$38)/Hoja2!$F$1</f>
        <v>0</v>
      </c>
      <c r="AX40" s="70">
        <f>+SUMIF(Viajes!$B$9:$B$38,$AU$24,Viajes!$T$9:$T$38)/Hoja2!$F$1</f>
        <v>0</v>
      </c>
      <c r="AZ40" s="70">
        <f>+SUMIF(Viajes!$B$9:$B$38,$AZ$24,Viajes!Q$9:Q$38)/Hoja2!$F$1</f>
        <v>0</v>
      </c>
      <c r="BA40" s="70">
        <f>+SUMIF(Viajes!$B$9:$B$38,$AZ$24,Viajes!R$9:R$38)/Hoja2!$F$1</f>
        <v>0</v>
      </c>
      <c r="BB40" s="70">
        <f>+SUMIF(Viajes!$B$9:$B$38,$AZ$24,Viajes!$S$9:$S$38)/Hoja2!$F$1</f>
        <v>0</v>
      </c>
      <c r="BC40" s="70">
        <f>+SUMIF(Viajes!$B$9:$B$38,$AZ$24,Viajes!$T$9:$T$38)/Hoja2!$F$1</f>
        <v>0</v>
      </c>
      <c r="BE40" s="70">
        <f>+SUMIF(Viajes!$B$9:$B$38,$BE$24,Viajes!Q$9:Q$38)/Hoja2!$F$1</f>
        <v>0</v>
      </c>
      <c r="BF40" s="70">
        <f>+SUMIF(Viajes!$B$9:$B$38,$BE$24,Viajes!R$9:R$38)/Hoja2!$F$1</f>
        <v>0</v>
      </c>
      <c r="BG40" s="70">
        <f>+SUMIF(Viajes!$B$9:$B$38,$BE$24,Viajes!$S$9:$S$38)/Hoja2!$F$1</f>
        <v>0</v>
      </c>
      <c r="BH40" s="70">
        <f>+SUMIF(Viajes!$B$9:$B$38,$BE$24,Viajes!$T$9:$T$38)/Hoja2!$F$1</f>
        <v>0</v>
      </c>
      <c r="BJ40" s="70">
        <f>+SUMIF(Viajes!$B$9:$B$38,$BJ$24,Viajes!Q$9:Q$38)/Hoja2!$F$1</f>
        <v>0</v>
      </c>
      <c r="BK40" s="70">
        <f>+SUMIF(Viajes!$B$9:$B$38,$BJ$24,Viajes!R$9:R$38)/Hoja2!$F$1</f>
        <v>0</v>
      </c>
      <c r="BL40" s="70">
        <f>+SUMIF(Viajes!$B$9:$B$38,$BJ$24,Viajes!$S$9:$S$38)/Hoja2!$F$1</f>
        <v>0</v>
      </c>
      <c r="BM40" s="70">
        <f>+SUMIF(Viajes!$B$9:$B$38,$BJ$24,Viajes!$T$9:$T$38)/Hoja2!$F$1</f>
        <v>0</v>
      </c>
      <c r="BO40" s="70">
        <f>+SUMIF(Viajes!$B$9:$B$38,$BO$24,Viajes!Q$9:Q$38)/Hoja2!$F$1</f>
        <v>0</v>
      </c>
      <c r="BP40" s="70">
        <f>+SUMIF(Viajes!$B$9:$B$38,$BO$24,Viajes!R$9:R$38)/Hoja2!$F$1</f>
        <v>0</v>
      </c>
      <c r="BQ40" s="70">
        <f>+SUMIF(Viajes!$B$9:$B$38,$BO$24,Viajes!$S$9:$S$38)/Hoja2!$F$1</f>
        <v>0</v>
      </c>
      <c r="BR40" s="70">
        <f>+SUMIF(Viajes!$B$9:$B$38,$BO$24,Viajes!$T$9:$T$38)/Hoja2!$F$1</f>
        <v>0</v>
      </c>
    </row>
    <row r="41" spans="2:70" ht="18.5" hidden="1" x14ac:dyDescent="0.45">
      <c r="B41" s="56" t="s">
        <v>173</v>
      </c>
      <c r="C41" s="58"/>
      <c r="D41" s="70">
        <f>+SUMIF('Formación PHD'!$N$9:$N$38,Hoja2!$B$5,'Formación PHD'!$U$9:$U$38)</f>
        <v>0</v>
      </c>
      <c r="E41" s="71"/>
      <c r="F41" s="70">
        <f>+SUMIF('Formación PHD'!$N$9:$N$38,Hoja2!$B$6,'Formación PHD'!$U$9:$U$38)</f>
        <v>0</v>
      </c>
      <c r="G41" s="71"/>
      <c r="H41" s="70">
        <f>+SUMIF('Formación PHD'!$N$9:$N$38,Hoja2!$B$7,'Formación PHD'!$U$9:$U$38)</f>
        <v>0</v>
      </c>
      <c r="I41" s="71"/>
      <c r="J41" s="70">
        <f>+SUMIF('Formación PHD'!$N$9:$N$38,Hoja2!$B$9,'Formación PHD'!$U$9:$U$38)</f>
        <v>0</v>
      </c>
      <c r="K41" s="71"/>
      <c r="L41" s="70">
        <f>+SUMIF('Formación PHD'!$N$9:$N$38,Hoja2!$B$9,'Formación PHD'!$U$9:$U$38)</f>
        <v>0</v>
      </c>
      <c r="M41" s="71"/>
      <c r="N41" s="70">
        <f t="shared" si="2"/>
        <v>0</v>
      </c>
      <c r="O41" s="71"/>
      <c r="P41" s="70">
        <f>+'Formación PHD'!Q39</f>
        <v>0</v>
      </c>
      <c r="Q41" s="70">
        <f>+'Formación PHD'!R39</f>
        <v>0</v>
      </c>
      <c r="R41" s="70">
        <f>+'Formación PHD'!S39</f>
        <v>0</v>
      </c>
      <c r="S41" s="70">
        <f>+'Formación PHD'!T39</f>
        <v>0</v>
      </c>
      <c r="T41" s="100" t="str">
        <f>+'Formación PHD'!Q40</f>
        <v xml:space="preserve"> </v>
      </c>
      <c r="U41" s="108" t="str">
        <f t="shared" si="1"/>
        <v xml:space="preserve"> </v>
      </c>
      <c r="V41" s="70">
        <f>+SUMIF('Formación PHD'!$B$9:$B$38,$V$24,'Formación PHD'!Q$9:Q$38)</f>
        <v>0</v>
      </c>
      <c r="W41" s="70">
        <f>+SUMIF('Formación PHD'!$B$9:$B$38,$V$24,'Formación PHD'!R$9:R$38)</f>
        <v>0</v>
      </c>
      <c r="X41" s="70">
        <f>+SUMIF('Formación PHD'!$B$9:$B$38,$V$24,'Formación PHD'!$S$9:$S$38)</f>
        <v>0</v>
      </c>
      <c r="Y41" s="70">
        <f>+SUMIF('Formación PHD'!$B$9:$B$38,$V$24,'Formación PHD'!$T$9:$T$38)</f>
        <v>0</v>
      </c>
      <c r="AA41" s="70">
        <f>+SUMIF('Formación PHD'!$B$9:$B$38,$AA$24,'Formación PHD'!Q$9:Q$38)</f>
        <v>0</v>
      </c>
      <c r="AB41" s="70">
        <f>+SUMIF('Formación PHD'!$B$9:$B$38,$AA$24,'Formación PHD'!R$9:R$38)</f>
        <v>0</v>
      </c>
      <c r="AC41" s="70">
        <f>+SUMIF('Formación PHD'!$B$9:$B$38,$AA$24,'Formación PHD'!$S$9:$S$38)</f>
        <v>0</v>
      </c>
      <c r="AD41" s="70">
        <f>+SUMIF('Formación PHD'!$B$9:$B$38,$AA$24,'Formación PHD'!$T$9:$T$38)</f>
        <v>0</v>
      </c>
      <c r="AF41" s="70">
        <f>+SUMIF('Formación PHD'!$B$9:$B$38,$AF$24,'Formación PHD'!Q$9:Q$38)</f>
        <v>0</v>
      </c>
      <c r="AG41" s="70">
        <f>+SUMIF('Formación PHD'!$B$9:$B$38,$AF$24,'Formación PHD'!R$9:R$38)</f>
        <v>0</v>
      </c>
      <c r="AH41" s="70">
        <f>+SUMIF('Formación PHD'!$B$9:$B$38,$AF$24,'Formación PHD'!$S$9:$S$38)</f>
        <v>0</v>
      </c>
      <c r="AI41" s="70">
        <f>+SUMIF('Formación PHD'!$B$9:$B$38,$AF$24,'Formación PHD'!$T$9:$T$38)</f>
        <v>0</v>
      </c>
      <c r="AK41" s="70">
        <f>+SUMIF('Formación PHD'!$B$9:$B$38,$AK$24,'Formación PHD'!Q$9:Q$38)</f>
        <v>0</v>
      </c>
      <c r="AL41" s="70">
        <f>+SUMIF('Formación PHD'!$B$9:$B$38,$AK$24,'Formación PHD'!R$9:R$38)</f>
        <v>0</v>
      </c>
      <c r="AM41" s="70">
        <f>+SUMIF('Formación PHD'!$B$9:$B$38,$AK$24,'Formación PHD'!$S$9:$S$38)</f>
        <v>0</v>
      </c>
      <c r="AN41" s="70">
        <f>+SUMIF('Formación PHD'!$B$9:$B$38,$AK$24,'Formación PHD'!$T$9:$T$38)</f>
        <v>0</v>
      </c>
      <c r="AP41" s="70">
        <f>+SUMIF('Formación PHD'!$B$9:$B$38,$AP$24,'Formación PHD'!Q$9:Q$38)</f>
        <v>0</v>
      </c>
      <c r="AQ41" s="70">
        <f>+SUMIF('Formación PHD'!$B$9:$B$38,$AP$24,'Formación PHD'!R$9:R$38)</f>
        <v>0</v>
      </c>
      <c r="AR41" s="70">
        <f>+SUMIF('Formación PHD'!$B$9:$B$38,$AP$24,'Formación PHD'!$S$9:$S$38)</f>
        <v>0</v>
      </c>
      <c r="AS41" s="70">
        <f>+SUMIF('Formación PHD'!$B$9:$B$38,$AP$24,'Formación PHD'!$T$9:$T$38)</f>
        <v>0</v>
      </c>
      <c r="AU41" s="70">
        <f>+SUMIF('Formación PHD'!$B$9:$B$38,$AU$24,'Formación PHD'!V$9:V$38)</f>
        <v>0</v>
      </c>
      <c r="AV41" s="70">
        <f>+SUMIF('Formación PHD'!$B$9:$B$38,$AU$24,'Formación PHD'!W$9:W$38)</f>
        <v>0</v>
      </c>
      <c r="AW41" s="70">
        <f>+SUMIF('Formación PHD'!$B$9:$B$38,$AU$24,'Formación PHD'!$S$9:$S$38)</f>
        <v>0</v>
      </c>
      <c r="AX41" s="70">
        <f>+SUMIF('Formación PHD'!$B$9:$B$38,$AU$24,'Formación PHD'!$T$9:$T$38)</f>
        <v>0</v>
      </c>
      <c r="AZ41" s="70">
        <f>+SUMIF('Formación PHD'!$B$9:$B$38,$AZ$24,'Formación PHD'!AA$9:AA$38)</f>
        <v>0</v>
      </c>
      <c r="BA41" s="70">
        <f>+SUMIF('Formación PHD'!$B$9:$B$38,$AZ$24,'Formación PHD'!AB$9:AB$38)</f>
        <v>0</v>
      </c>
      <c r="BB41" s="70">
        <f>+SUMIF('Formación PHD'!$B$9:$B$38,$AZ$24,'Formación PHD'!$S$9:$S$38)</f>
        <v>0</v>
      </c>
      <c r="BC41" s="70">
        <f>+SUMIF('Formación PHD'!$B$9:$B$38,$AZ$24,'Formación PHD'!$T$9:$T$38)</f>
        <v>0</v>
      </c>
      <c r="BE41" s="70">
        <f>+SUMIF('Formación PHD'!$B$9:$B$38,$BE$24,'Formación PHD'!AF$9:AF$38)</f>
        <v>0</v>
      </c>
      <c r="BF41" s="70">
        <f>+SUMIF('Formación PHD'!$B$9:$B$38,$BE$24,'Formación PHD'!AG$9:AG$38)</f>
        <v>0</v>
      </c>
      <c r="BG41" s="70">
        <f>+SUMIF('Formación PHD'!$B$9:$B$38,$BE$24,'Formación PHD'!$S$9:$S$38)</f>
        <v>0</v>
      </c>
      <c r="BH41" s="70">
        <f>+SUMIF('Formación PHD'!$B$9:$B$38,$BE$24,'Formación PHD'!$T$9:$T$38)</f>
        <v>0</v>
      </c>
      <c r="BJ41" s="70">
        <f>+SUMIF('Formación PHD'!$B$9:$B$38,$BJ$24,'Formación PHD'!AK$9:AK$38)</f>
        <v>0</v>
      </c>
      <c r="BK41" s="70">
        <f>+SUMIF('Formación PHD'!$B$9:$B$38,$BJ$24,'Formación PHD'!AL$9:AL$38)</f>
        <v>0</v>
      </c>
      <c r="BL41" s="70">
        <f>+SUMIF('Formación PHD'!$B$9:$B$38,$BJ$24,'Formación PHD'!$S$9:$S$38)</f>
        <v>0</v>
      </c>
      <c r="BM41" s="70">
        <f>+SUMIF('Formación PHD'!$B$9:$B$38,$BJ$24,'Formación PHD'!$T$9:$T$38)</f>
        <v>0</v>
      </c>
      <c r="BO41" s="70">
        <f>+SUMIF('Formación PHD'!$B$9:$B$38,$BO$24,'Formación PHD'!AP$9:AP$38)</f>
        <v>0</v>
      </c>
      <c r="BP41" s="70">
        <f>+SUMIF('Formación PHD'!$B$9:$B$38,$BO$24,'Formación PHD'!AQ$9:AQ$38)</f>
        <v>0</v>
      </c>
      <c r="BQ41" s="70">
        <f>+SUMIF('Formación PHD'!$B$9:$B$38,$BO$24,'Formación PHD'!$S$9:$S$38)</f>
        <v>0</v>
      </c>
      <c r="BR41" s="70">
        <f>+SUMIF('Formación PHD'!$B$9:$B$38,$BO$24,'Formación PHD'!$T$9:$T$38)</f>
        <v>0</v>
      </c>
    </row>
    <row r="42" spans="2:70" ht="18.5" x14ac:dyDescent="0.45">
      <c r="B42" s="56" t="s">
        <v>146</v>
      </c>
      <c r="C42" s="58"/>
      <c r="D42" s="70">
        <f>+SUMIF('Alquiler de espacios yo Instala'!$L$8:$L$37,Hoja2!$B$5,'Alquiler de espacios yo Instala'!$R$8:$R$37)/Hoja2!$F$1</f>
        <v>0</v>
      </c>
      <c r="E42" s="71"/>
      <c r="F42" s="70">
        <f>+SUMIF('Alquiler de espacios yo Instala'!$L$8:$L$37,Hoja2!$B$6,'Alquiler de espacios yo Instala'!$R$8:$R$37)/Hoja2!$F$1</f>
        <v>0</v>
      </c>
      <c r="G42" s="71"/>
      <c r="H42" s="70">
        <f>+SUMIF('Alquiler de espacios yo Instala'!$L$8:$L$37,Hoja2!$B$7,'Alquiler de espacios yo Instala'!$R$8:$R$37)/Hoja2!$F$1</f>
        <v>0</v>
      </c>
      <c r="I42" s="71"/>
      <c r="J42" s="70">
        <f>+SUMIF('Alquiler de espacios yo Instala'!$L$8:$L$37,Hoja2!$B$8,'Alquiler de espacios yo Instala'!$R$8:$R$37)/Hoja2!$F$1</f>
        <v>0</v>
      </c>
      <c r="K42" s="71"/>
      <c r="L42" s="70">
        <f>+SUMIF('Alquiler de espacios yo Instala'!$L$8:$L$37,Hoja2!$B$9,'Alquiler de espacios yo Instala'!$R$8:$R$37)/Hoja2!$F$1</f>
        <v>0</v>
      </c>
      <c r="M42" s="71"/>
      <c r="N42" s="70">
        <f t="shared" si="2"/>
        <v>0</v>
      </c>
      <c r="O42" s="71"/>
      <c r="P42" s="70">
        <f>+'Alquiler de espacios yo Instala'!N38/Hoja2!$F$1</f>
        <v>0</v>
      </c>
      <c r="Q42" s="70">
        <f>+'Alquiler de espacios yo Instala'!O38/Hoja2!$F$1</f>
        <v>0</v>
      </c>
      <c r="R42" s="70">
        <f>+'Alquiler de espacios yo Instala'!P38/Hoja2!$F$1</f>
        <v>0</v>
      </c>
      <c r="S42" s="70">
        <f>+'Alquiler de espacios yo Instala'!Q38/Hoja2!$F$1</f>
        <v>0</v>
      </c>
      <c r="T42" s="99"/>
      <c r="U42" s="108" t="str">
        <f t="shared" si="1"/>
        <v xml:space="preserve"> </v>
      </c>
      <c r="V42" s="70">
        <f>+SUMIF('Alquiler de espacios yo Instala'!$B$8:$B$37,$V$24,'Alquiler de espacios yo Instala'!N$8:N$37)</f>
        <v>0</v>
      </c>
      <c r="W42" s="70">
        <f>+SUMIF('Alquiler de espacios yo Instala'!$B$8:$B$37,$V$24,'Alquiler de espacios yo Instala'!O$8:O$37)</f>
        <v>0</v>
      </c>
      <c r="X42" s="70">
        <f>+SUMIF('Alquiler de espacios yo Instala'!$B$8:$B$37,$V$24,'Alquiler de espacios yo Instala'!$P$8:$P$37)</f>
        <v>0</v>
      </c>
      <c r="Y42" s="70">
        <f>+SUMIF('Alquiler de espacios yo Instala'!$B$8:$B$37,$V$24,'Alquiler de espacios yo Instala'!$Q$8:$Q$37)</f>
        <v>0</v>
      </c>
      <c r="AA42" s="70">
        <f>+SUMIF('Alquiler de espacios yo Instala'!$B$8:$B$37,$AA$24,'Alquiler de espacios yo Instala'!N$8:N$37)/Hoja2!$F$1</f>
        <v>0</v>
      </c>
      <c r="AB42" s="70">
        <f>+SUMIF('Alquiler de espacios yo Instala'!$B$8:$B$37,$AA$24,'Alquiler de espacios yo Instala'!O$8:O$37)/Hoja2!$F$1</f>
        <v>0</v>
      </c>
      <c r="AC42" s="70">
        <f>+SUMIF('Alquiler de espacios yo Instala'!$B$8:$B$37,$AA$24,'Alquiler de espacios yo Instala'!$P$8:$P$37)/Hoja2!$F$1</f>
        <v>0</v>
      </c>
      <c r="AD42" s="70">
        <f>+SUMIF('Alquiler de espacios yo Instala'!$B$8:$B$37,$AA$24,'Alquiler de espacios yo Instala'!$Q$8:$Q$37)/Hoja2!$F$1</f>
        <v>0</v>
      </c>
      <c r="AF42" s="70">
        <f>+SUMIF('Alquiler de espacios yo Instala'!$B$8:$B$37,$AF$24,'Alquiler de espacios yo Instala'!N$8:N$37)/Hoja2!$F$1</f>
        <v>0</v>
      </c>
      <c r="AG42" s="70">
        <f>+SUMIF('Alquiler de espacios yo Instala'!$B$8:$B$37,$AF$24,'Alquiler de espacios yo Instala'!O$8:O$37)/Hoja2!$F$1</f>
        <v>0</v>
      </c>
      <c r="AH42" s="70">
        <f>+SUMIF('Alquiler de espacios yo Instala'!$B$8:$B$37,$AF$24,'Alquiler de espacios yo Instala'!$P$8:$P$37)/Hoja2!$F$1</f>
        <v>0</v>
      </c>
      <c r="AI42" s="70">
        <f>+SUMIF('Alquiler de espacios yo Instala'!$B$8:$B$37,$AF$24,'Alquiler de espacios yo Instala'!$Q$8:$Q$37)/Hoja2!$F$1</f>
        <v>0</v>
      </c>
      <c r="AK42" s="70">
        <f>+SUMIF('Alquiler de espacios yo Instala'!$B$8:$B$37,$AK$24,'Alquiler de espacios yo Instala'!N$8:N$37)/Hoja2!$F$1</f>
        <v>0</v>
      </c>
      <c r="AL42" s="70">
        <f>+SUMIF('Alquiler de espacios yo Instala'!$B$8:$B$37,$AK$24,'Alquiler de espacios yo Instala'!O$8:O$37)/Hoja2!$F$1</f>
        <v>0</v>
      </c>
      <c r="AM42" s="70">
        <f>+SUMIF('Alquiler de espacios yo Instala'!$B$8:$B$37,$AK$24,'Alquiler de espacios yo Instala'!$P$8:$P$37)/Hoja2!$F$1</f>
        <v>0</v>
      </c>
      <c r="AN42" s="70">
        <f>+SUMIF('Alquiler de espacios yo Instala'!$B$8:$B$37,$AK$24,'Alquiler de espacios yo Instala'!$Q$8:$Q$37)/Hoja2!$F$1</f>
        <v>0</v>
      </c>
      <c r="AP42" s="70">
        <f>+SUMIF('Alquiler de espacios yo Instala'!$B$8:$B$37,$AP$24,'Alquiler de espacios yo Instala'!N$8:N$37)/Hoja2!$F$1</f>
        <v>0</v>
      </c>
      <c r="AQ42" s="70">
        <f>+SUMIF('Alquiler de espacios yo Instala'!$B$8:$B$37,$AP$24,'Alquiler de espacios yo Instala'!O$8:O$37)/Hoja2!$F$1</f>
        <v>0</v>
      </c>
      <c r="AR42" s="70">
        <f>+SUMIF('Alquiler de espacios yo Instala'!$B$8:$B$37,$AP$24,'Alquiler de espacios yo Instala'!$P$8:$P$37)/Hoja2!$F$1</f>
        <v>0</v>
      </c>
      <c r="AS42" s="70">
        <f>+SUMIF('Alquiler de espacios yo Instala'!$B$8:$B$37,$AP$24,'Alquiler de espacios yo Instala'!$Q$8:$Q$37)/Hoja2!$F$1</f>
        <v>0</v>
      </c>
      <c r="AU42" s="70">
        <f>+SUMIF('Alquiler de espacios yo Instala'!$B$8:$B$37,$AU$24,'Alquiler de espacios yo Instala'!N$8:N$37)/Hoja2!$F$1</f>
        <v>0</v>
      </c>
      <c r="AV42" s="70">
        <f>+SUMIF('Alquiler de espacios yo Instala'!$B$8:$B$37,$AU$24,'Alquiler de espacios yo Instala'!O$8:O$37)/Hoja2!$F$1</f>
        <v>0</v>
      </c>
      <c r="AW42" s="70">
        <f>+SUMIF('Alquiler de espacios yo Instala'!$B$8:$B$37,$AU$24,'Alquiler de espacios yo Instala'!$P$8:$P$37)/Hoja2!$F$1</f>
        <v>0</v>
      </c>
      <c r="AX42" s="70">
        <f>+SUMIF('Alquiler de espacios yo Instala'!$B$8:$B$37,$AU$24,'Alquiler de espacios yo Instala'!$Q$8:$Q$37)/Hoja2!$F$1</f>
        <v>0</v>
      </c>
      <c r="AZ42" s="70">
        <f>+SUMIF('Alquiler de espacios yo Instala'!$B$8:$B$37,$AZ$24,'Alquiler de espacios yo Instala'!N$8:N$37)/Hoja2!$F$1</f>
        <v>0</v>
      </c>
      <c r="BA42" s="70">
        <f>+SUMIF('Alquiler de espacios yo Instala'!$B$8:$B$37,$AZ$24,'Alquiler de espacios yo Instala'!O$8:O$37)/Hoja2!$F$1</f>
        <v>0</v>
      </c>
      <c r="BB42" s="70">
        <f>+SUMIF('Alquiler de espacios yo Instala'!$B$8:$B$37,$AZ$24,'Alquiler de espacios yo Instala'!$P$8:$P$37)/Hoja2!$F$1</f>
        <v>0</v>
      </c>
      <c r="BC42" s="70">
        <f>+SUMIF('Alquiler de espacios yo Instala'!$B$8:$B$37,$AZ$24,'Alquiler de espacios yo Instala'!$Q$8:$Q$37)/Hoja2!$F$1</f>
        <v>0</v>
      </c>
      <c r="BE42" s="70">
        <f>+SUMIF('Alquiler de espacios yo Instala'!$B$8:$B$37,$BE$24,'Alquiler de espacios yo Instala'!N$8:N$37)/Hoja2!$F$1</f>
        <v>0</v>
      </c>
      <c r="BF42" s="70">
        <f>+SUMIF('Alquiler de espacios yo Instala'!$B$8:$B$37,$BE$24,'Alquiler de espacios yo Instala'!O$8:O$37)/Hoja2!$F$1</f>
        <v>0</v>
      </c>
      <c r="BG42" s="70">
        <f>+SUMIF('Alquiler de espacios yo Instala'!$B$8:$B$37,$BE$24,'Alquiler de espacios yo Instala'!$P$8:$P$37)/Hoja2!$F$1</f>
        <v>0</v>
      </c>
      <c r="BH42" s="70">
        <f>+SUMIF('Alquiler de espacios yo Instala'!$B$8:$B$37,$BE$24,'Alquiler de espacios yo Instala'!$Q$8:$Q$37)/Hoja2!$F$1</f>
        <v>0</v>
      </c>
      <c r="BJ42" s="70">
        <f>+SUMIF('Alquiler de espacios yo Instala'!$B$8:$B$37,$BJ$24,'Alquiler de espacios yo Instala'!N$8:N$37)/Hoja2!$F$1</f>
        <v>0</v>
      </c>
      <c r="BK42" s="70">
        <f>+SUMIF('Alquiler de espacios yo Instala'!$B$8:$B$37,$BJ$24,'Alquiler de espacios yo Instala'!O$8:O$37)/Hoja2!$F$1</f>
        <v>0</v>
      </c>
      <c r="BL42" s="70">
        <f>+SUMIF('Alquiler de espacios yo Instala'!$B$8:$B$37,$BJ$24,'Alquiler de espacios yo Instala'!$P$8:$P$37)/Hoja2!$F$1</f>
        <v>0</v>
      </c>
      <c r="BM42" s="70">
        <f>+SUMIF('Alquiler de espacios yo Instala'!$B$8:$B$37,$BJ$24,'Alquiler de espacios yo Instala'!$Q$8:$Q$37)/Hoja2!$F$1</f>
        <v>0</v>
      </c>
      <c r="BO42" s="70">
        <f>+SUMIF('Alquiler de espacios yo Instala'!$B$8:$B$37,$BO$24,'Alquiler de espacios yo Instala'!N$8:N$37)/Hoja2!$F$1</f>
        <v>0</v>
      </c>
      <c r="BP42" s="70">
        <f>+SUMIF('Alquiler de espacios yo Instala'!$B$8:$B$37,$BO$24,'Alquiler de espacios yo Instala'!O$8:O$37)/Hoja2!$F$1</f>
        <v>0</v>
      </c>
      <c r="BQ42" s="70">
        <f>+SUMIF('Alquiler de espacios yo Instala'!$B$8:$B$37,$BO$24,'Alquiler de espacios yo Instala'!$P$8:$P$37)/Hoja2!$F$1</f>
        <v>0</v>
      </c>
      <c r="BR42" s="70">
        <f>+SUMIF('Alquiler de espacios yo Instala'!$B$8:$B$37,$BO$24,'Alquiler de espacios yo Instala'!$Q$8:$Q$37)/Hoja2!$F$1</f>
        <v>0</v>
      </c>
    </row>
    <row r="43" spans="2:70" ht="18.5" x14ac:dyDescent="0.45">
      <c r="B43" s="56" t="s">
        <v>145</v>
      </c>
      <c r="C43" s="58"/>
      <c r="D43" s="70">
        <f>+SUMIF('Uso de espacios yo Instalacione'!$L$8:$L$37,Hoja2!$B$5,'Uso de espacios yo Instalacione'!$R$8:$R$37)/Hoja2!$F$1</f>
        <v>0</v>
      </c>
      <c r="E43" s="71"/>
      <c r="F43" s="70">
        <f>+SUMIF('Uso de espacios yo Instalacione'!$L$8:$L$37,Hoja2!$B$6,'Uso de espacios yo Instalacione'!$R$8:$R$37)/Hoja2!$F$1</f>
        <v>0</v>
      </c>
      <c r="G43" s="71"/>
      <c r="H43" s="70">
        <f ca="1">+SUMIF('Uso de espacios yo Instalacione'!$L$7:$L$37,Hoja2!$B$7,'Uso de espacios yo Instalacione'!$R$8:$R$37)/Hoja2!$F$1</f>
        <v>0</v>
      </c>
      <c r="I43" s="71"/>
      <c r="J43" s="70">
        <f>+SUMIF('Uso de espacios yo Instalacione'!$L$8:$L$37,Hoja2!$B$8,'Uso de espacios yo Instalacione'!$R$8:$R$37)/Hoja2!$F$1</f>
        <v>0</v>
      </c>
      <c r="K43" s="71"/>
      <c r="L43" s="70">
        <f>+SUMIF('Uso de espacios yo Instalacione'!$L$8:$L$37,Hoja2!$B$9,'Uso de espacios yo Instalacione'!$R$8:$R$37)/Hoja2!$F$1</f>
        <v>0</v>
      </c>
      <c r="M43" s="71"/>
      <c r="N43" s="70">
        <f t="shared" ca="1" si="2"/>
        <v>0</v>
      </c>
      <c r="O43" s="71"/>
      <c r="P43" s="70">
        <f>+'Uso de espacios yo Instalacione'!N38/Hoja2!$F$1</f>
        <v>0</v>
      </c>
      <c r="Q43" s="70">
        <f>+'Uso de espacios yo Instalacione'!O38/Hoja2!$F$1</f>
        <v>0</v>
      </c>
      <c r="R43" s="70">
        <f>+'Uso de espacios yo Instalacione'!P38/Hoja2!$F$1</f>
        <v>0</v>
      </c>
      <c r="S43" s="70">
        <f>+'Uso de espacios yo Instalacione'!Q38/Hoja2!$F$1</f>
        <v>0</v>
      </c>
      <c r="T43" s="99"/>
      <c r="U43" s="108" t="str">
        <f t="shared" si="1"/>
        <v xml:space="preserve"> </v>
      </c>
      <c r="V43" s="70">
        <f>+SUMIF('Uso de espacios yo Instalacione'!$B$8:$B$37,$V$24,'Uso de espacios yo Instalacione'!N$8:N$37)</f>
        <v>0</v>
      </c>
      <c r="W43" s="70">
        <f>+SUMIF('Uso de espacios yo Instalacione'!$B$8:$B$37,$V$24,'Uso de espacios yo Instalacione'!O$8:O$37)</f>
        <v>0</v>
      </c>
      <c r="X43" s="70">
        <f>+SUMIF('Uso de espacios yo Instalacione'!$B$8:$B$37,$V$24,'Uso de espacios yo Instalacione'!$P$8:$P$37)</f>
        <v>0</v>
      </c>
      <c r="Y43" s="70">
        <f>+SUMIF('Uso de espacios yo Instalacione'!$B$8:$B$37,$V$24,'Uso de espacios yo Instalacione'!$Q$8:$Q$37)</f>
        <v>0</v>
      </c>
      <c r="AA43" s="70">
        <f>+SUMIF('Uso de espacios yo Instalacione'!$B$8:$B$37,$AA$24,'Uso de espacios yo Instalacione'!N$8:N$37)/Hoja2!$F$1</f>
        <v>0</v>
      </c>
      <c r="AB43" s="70">
        <f>+SUMIF('Uso de espacios yo Instalacione'!$B$8:$B$37,$AA$24,'Uso de espacios yo Instalacione'!O$8:O$37)/Hoja2!$F$1</f>
        <v>0</v>
      </c>
      <c r="AC43" s="70">
        <f>+SUMIF('Uso de espacios yo Instalacione'!$B$8:$B$37,$AA$24,'Uso de espacios yo Instalacione'!$P$8:$P$37)/Hoja2!$F$1</f>
        <v>0</v>
      </c>
      <c r="AD43" s="70">
        <f>+SUMIF('Uso de espacios yo Instalacione'!$B$8:$B$37,$AA$24,'Uso de espacios yo Instalacione'!$Q$8:$Q$37)/Hoja2!$F$1</f>
        <v>0</v>
      </c>
      <c r="AF43" s="70">
        <f>+SUMIF('Uso de espacios yo Instalacione'!$B$8:$B$37,$AF$24,'Uso de espacios yo Instalacione'!N$8:N$37)/Hoja2!$F$1</f>
        <v>0</v>
      </c>
      <c r="AG43" s="70">
        <f>+SUMIF('Uso de espacios yo Instalacione'!$B$8:$B$37,$AF$24,'Uso de espacios yo Instalacione'!O$8:O$37)/Hoja2!$F$1</f>
        <v>0</v>
      </c>
      <c r="AH43" s="70">
        <f>+SUMIF('Uso de espacios yo Instalacione'!$B$8:$B$37,$AF$24,'Uso de espacios yo Instalacione'!$P$8:$P$37)/Hoja2!$F$1</f>
        <v>0</v>
      </c>
      <c r="AI43" s="70">
        <f>+SUMIF('Uso de espacios yo Instalacione'!$B$8:$B$37,$AF$24,'Uso de espacios yo Instalacione'!$Q$8:$Q$37)/Hoja2!$F$1</f>
        <v>0</v>
      </c>
      <c r="AK43" s="70">
        <f>+SUMIF('Uso de espacios yo Instalacione'!$B$8:$B$37,$AK$24,'Uso de espacios yo Instalacione'!N$8:N$37)/Hoja2!$F$1</f>
        <v>0</v>
      </c>
      <c r="AL43" s="70">
        <f>+SUMIF('Uso de espacios yo Instalacione'!$B$8:$B$37,$AK$24,'Uso de espacios yo Instalacione'!O$8:O$37)/Hoja2!$F$1</f>
        <v>0</v>
      </c>
      <c r="AM43" s="70">
        <f>+SUMIF('Uso de espacios yo Instalacione'!$B$8:$B$37,$AK$24,'Uso de espacios yo Instalacione'!$P$8:$P$37)/Hoja2!$F$1</f>
        <v>0</v>
      </c>
      <c r="AN43" s="70">
        <f>+SUMIF('Uso de espacios yo Instalacione'!$B$8:$B$37,$AK$24,'Uso de espacios yo Instalacione'!$Q$8:$Q$37)/Hoja2!$F$1</f>
        <v>0</v>
      </c>
      <c r="AP43" s="70">
        <f>+SUMIF('Uso de espacios yo Instalacione'!$B$8:$B$37,$AP$24,'Uso de espacios yo Instalacione'!N$8:N$37)/Hoja2!$F$1</f>
        <v>0</v>
      </c>
      <c r="AQ43" s="70">
        <f>+SUMIF('Uso de espacios yo Instalacione'!$B$8:$B$37,$AP$24,'Uso de espacios yo Instalacione'!O$8:O$37)/Hoja2!$F$1</f>
        <v>0</v>
      </c>
      <c r="AR43" s="70">
        <f>+SUMIF('Uso de espacios yo Instalacione'!$B$8:$B$37,$AP$24,'Uso de espacios yo Instalacione'!$P$8:$P$37)/Hoja2!$F$1</f>
        <v>0</v>
      </c>
      <c r="AS43" s="70">
        <f>+SUMIF('Uso de espacios yo Instalacione'!$B$8:$B$37,$AP$24,'Uso de espacios yo Instalacione'!$Q$8:$Q$37)/Hoja2!$F$1</f>
        <v>0</v>
      </c>
      <c r="AU43" s="70">
        <f>+SUMIF('Uso de espacios yo Instalacione'!$B$8:$B$37,$AU$24,'Uso de espacios yo Instalacione'!N$8:N$37)/Hoja2!$F$1</f>
        <v>0</v>
      </c>
      <c r="AV43" s="70">
        <f>+SUMIF('Uso de espacios yo Instalacione'!$B$8:$B$37,$AU$24,'Uso de espacios yo Instalacione'!O$8:O$37)/Hoja2!$F$1</f>
        <v>0</v>
      </c>
      <c r="AW43" s="70">
        <f>+SUMIF('Uso de espacios yo Instalacione'!$B$8:$B$37,$AU$24,'Uso de espacios yo Instalacione'!$P$8:$P$37)/Hoja2!$F$1</f>
        <v>0</v>
      </c>
      <c r="AX43" s="70">
        <f>+SUMIF('Uso de espacios yo Instalacione'!$B$8:$B$37,$AU$24,'Uso de espacios yo Instalacione'!$Q$8:$Q$37)/Hoja2!$F$1</f>
        <v>0</v>
      </c>
      <c r="AZ43" s="70">
        <f>+SUMIF('Uso de espacios yo Instalacione'!$B$8:$B$37,$AZ$24,'Uso de espacios yo Instalacione'!N$8:N$37)/Hoja2!$F$1</f>
        <v>0</v>
      </c>
      <c r="BA43" s="70">
        <f>+SUMIF('Uso de espacios yo Instalacione'!$B$8:$B$37,$AZ$24,'Uso de espacios yo Instalacione'!O$8:O$37)/Hoja2!$F$1</f>
        <v>0</v>
      </c>
      <c r="BB43" s="70">
        <f>+SUMIF('Uso de espacios yo Instalacione'!$B$8:$B$37,$AZ$24,'Uso de espacios yo Instalacione'!$P$8:$P$37)/Hoja2!$F$1</f>
        <v>0</v>
      </c>
      <c r="BC43" s="70">
        <f>+SUMIF('Uso de espacios yo Instalacione'!$B$8:$B$37,$AZ$24,'Uso de espacios yo Instalacione'!$Q$8:$Q$37)/Hoja2!$F$1</f>
        <v>0</v>
      </c>
      <c r="BE43" s="70">
        <f>+SUMIF('Uso de espacios yo Instalacione'!$B$8:$B$37,$BE$24,'Uso de espacios yo Instalacione'!N$8:N$37)/Hoja2!$F$1</f>
        <v>0</v>
      </c>
      <c r="BF43" s="70">
        <f>+SUMIF('Uso de espacios yo Instalacione'!$B$8:$B$37,$BE$24,'Uso de espacios yo Instalacione'!O$8:O$37)/Hoja2!$F$1</f>
        <v>0</v>
      </c>
      <c r="BG43" s="70">
        <f>+SUMIF('Uso de espacios yo Instalacione'!$B$8:$B$37,$BE$24,'Uso de espacios yo Instalacione'!$P$8:$P$37)/Hoja2!$F$1</f>
        <v>0</v>
      </c>
      <c r="BH43" s="70">
        <f>+SUMIF('Uso de espacios yo Instalacione'!$B$8:$B$37,$BE$24,'Uso de espacios yo Instalacione'!$Q$8:$Q$37)/Hoja2!$F$1</f>
        <v>0</v>
      </c>
      <c r="BJ43" s="70">
        <f>+SUMIF('Uso de espacios yo Instalacione'!$B$8:$B$37,$BJ$24,'Uso de espacios yo Instalacione'!N$8:N$37)/Hoja2!$F$1</f>
        <v>0</v>
      </c>
      <c r="BK43" s="70">
        <f>+SUMIF('Uso de espacios yo Instalacione'!$B$8:$B$37,$BJ$24,'Uso de espacios yo Instalacione'!O$8:O$37)/Hoja2!$F$1</f>
        <v>0</v>
      </c>
      <c r="BL43" s="70">
        <f>+SUMIF('Uso de espacios yo Instalacione'!$B$8:$B$37,$BJ$24,'Uso de espacios yo Instalacione'!$P$8:$P$37)/Hoja2!$F$1</f>
        <v>0</v>
      </c>
      <c r="BM43" s="70">
        <f>+SUMIF('Uso de espacios yo Instalacione'!$B$8:$B$37,$BJ$24,'Uso de espacios yo Instalacione'!$Q$8:$Q$37)/Hoja2!$F$1</f>
        <v>0</v>
      </c>
      <c r="BO43" s="70">
        <f>+SUMIF('Uso de espacios yo Instalacione'!$B$8:$B$37,$BO$24,'Uso de espacios yo Instalacione'!N$8:N$37)/Hoja2!$F$1</f>
        <v>0</v>
      </c>
      <c r="BP43" s="70">
        <f>+SUMIF('Uso de espacios yo Instalacione'!$B$8:$B$37,$BO$24,'Uso de espacios yo Instalacione'!O$8:O$37)/Hoja2!$F$1</f>
        <v>0</v>
      </c>
      <c r="BQ43" s="70">
        <f>+SUMIF('Uso de espacios yo Instalacione'!$B$8:$B$37,$BO$24,'Uso de espacios yo Instalacione'!$P$8:$P$37)/Hoja2!$F$1</f>
        <v>0</v>
      </c>
      <c r="BR43" s="70">
        <f>+SUMIF('Uso de espacios yo Instalacione'!$B$8:$B$37,$BO$24,'Uso de espacios yo Instalacione'!$Q$8:$Q$37)/Hoja2!$F$1</f>
        <v>0</v>
      </c>
    </row>
    <row r="44" spans="2:70" ht="18.5" x14ac:dyDescent="0.45">
      <c r="B44" s="56" t="s">
        <v>79</v>
      </c>
      <c r="C44" s="58"/>
      <c r="D44" s="70">
        <f>+SUMIF(Otros!$L$8:$L$37,Hoja2!$B$5,Otros!$R$8:$R$37)/Hoja2!$F$1</f>
        <v>0</v>
      </c>
      <c r="E44" s="71"/>
      <c r="F44" s="70">
        <f>+SUMIF(Otros!$L$8:$L$37,Hoja2!$B$6,Otros!$R$8:$R$37)/Hoja2!$F$1</f>
        <v>0</v>
      </c>
      <c r="G44" s="71"/>
      <c r="H44" s="70">
        <f>+SUMIF(Otros!$L$8:$L$37,Hoja2!$B$7,Otros!$R$8:$R$37)/Hoja2!$F$1</f>
        <v>0</v>
      </c>
      <c r="I44" s="71"/>
      <c r="J44" s="70">
        <f>+SUMIF(Otros!$L$8:$L$37,Hoja2!$B$8,Otros!$R$8:$R$37)/Hoja2!$F$1</f>
        <v>0</v>
      </c>
      <c r="K44" s="71"/>
      <c r="L44" s="70">
        <f>+SUMIF(Otros!$L$8:$L$37,Hoja2!$B$9,Otros!$R$8:$R$37)/Hoja2!$F$1</f>
        <v>0</v>
      </c>
      <c r="M44" s="71"/>
      <c r="N44" s="70">
        <f t="shared" si="2"/>
        <v>0</v>
      </c>
      <c r="O44" s="71"/>
      <c r="P44" s="70">
        <f>+Otros!N38/Hoja2!$F$1</f>
        <v>0</v>
      </c>
      <c r="Q44" s="70">
        <f>+Otros!O38/Hoja2!$F$1</f>
        <v>0</v>
      </c>
      <c r="R44" s="70">
        <f>+Otros!P38/Hoja2!$F$1</f>
        <v>0</v>
      </c>
      <c r="S44" s="70">
        <f>+Otros!Q38/Hoja2!$F$1</f>
        <v>0</v>
      </c>
      <c r="T44" s="99"/>
      <c r="U44" s="108" t="str">
        <f t="shared" si="1"/>
        <v xml:space="preserve"> </v>
      </c>
      <c r="V44" s="70">
        <f>+SUMIF(Otros!$B$8:$B$37,$V$24,Otros!N$8:N$37)</f>
        <v>0</v>
      </c>
      <c r="W44" s="70">
        <f>+SUMIF(Otros!$B$8:$B$37,$V$24,Otros!O$8:O$37)</f>
        <v>0</v>
      </c>
      <c r="X44" s="70">
        <f>+SUMIF(Otros!$B$8:$B$37,$V$24,Otros!$P$8:$P$37)</f>
        <v>0</v>
      </c>
      <c r="Y44" s="70">
        <f>+SUMIF(Otros!$B$8:$B$37,$V$24,Otros!$Q$8:$Q$37)</f>
        <v>0</v>
      </c>
      <c r="AA44" s="70">
        <f>+SUMIF(Otros!$B$8:$B$37,$AA$24,Otros!N$8:N$37)/Hoja2!$F$1</f>
        <v>0</v>
      </c>
      <c r="AB44" s="70">
        <f>+SUMIF(Otros!$B$8:$B$37,$AA$24,Otros!O$8:O$37)/Hoja2!$F$1</f>
        <v>0</v>
      </c>
      <c r="AC44" s="70">
        <f>+SUMIF(Otros!$B$8:$B$37,$AA$24,Otros!$P$8:$P$37)/Hoja2!$F$1</f>
        <v>0</v>
      </c>
      <c r="AD44" s="70">
        <f>+SUMIF(Otros!$B$8:$B$37,$AA$24,Otros!$Q$8:$Q$37)/Hoja2!$F$1</f>
        <v>0</v>
      </c>
      <c r="AF44" s="70">
        <f>+SUMIF(Otros!$B$8:$B$37,$AF$24,Otros!N$8:N$37)/Hoja2!$F$1</f>
        <v>0</v>
      </c>
      <c r="AG44" s="70">
        <f>+SUMIF(Otros!$B$8:$B$37,$AF$24,Otros!O$8:O$37)/Hoja2!$F$1</f>
        <v>0</v>
      </c>
      <c r="AH44" s="70">
        <f>+SUMIF(Otros!$B$8:$B$37,$AF$24,Otros!$P$8:$P$37)/Hoja2!$F$1</f>
        <v>0</v>
      </c>
      <c r="AI44" s="70">
        <f>+SUMIF(Otros!$B$8:$B$37,$AF$24,Otros!$Q$8:$Q$37)/Hoja2!$F$1</f>
        <v>0</v>
      </c>
      <c r="AK44" s="70">
        <f>+SUMIF(Otros!$B$8:$B$37,$AK$24,Otros!N$8:N$37)/Hoja2!$F$1</f>
        <v>0</v>
      </c>
      <c r="AL44" s="70">
        <f>+SUMIF(Otros!$B$8:$B$37,$AK$24,Otros!O$8:O$37)/Hoja2!$F$1</f>
        <v>0</v>
      </c>
      <c r="AM44" s="70">
        <f>+SUMIF(Otros!$B$8:$B$37,$AK$24,Otros!$P$8:$P$37)/Hoja2!$F$1</f>
        <v>0</v>
      </c>
      <c r="AN44" s="70">
        <f>+SUMIF(Otros!$B$8:$B$37,$AK$24,Otros!$Q$8:$Q$37)/Hoja2!$F$1</f>
        <v>0</v>
      </c>
      <c r="AP44" s="70">
        <f>+SUMIF(Otros!$B$8:$B$37,$AP$24,Otros!N$8:N$37)/Hoja2!$F$1</f>
        <v>0</v>
      </c>
      <c r="AQ44" s="70">
        <f>+SUMIF(Otros!$B$8:$B$37,$AP$24,Otros!O$8:O$37)/Hoja2!$F$1</f>
        <v>0</v>
      </c>
      <c r="AR44" s="70">
        <f>+SUMIF(Otros!$B$8:$B$37,$AP$24,Otros!$P$8:$P$37)/Hoja2!$F$1</f>
        <v>0</v>
      </c>
      <c r="AS44" s="70">
        <f>+SUMIF(Otros!$B$8:$B$37,$AP$24,Otros!$Q$8:$Q$37)/Hoja2!$F$1</f>
        <v>0</v>
      </c>
      <c r="AU44" s="70">
        <f>+SUMIF(Otros!$B$8:$B$37,$AU$24,Otros!N$8:N$37)/Hoja2!$F$1</f>
        <v>0</v>
      </c>
      <c r="AV44" s="70">
        <f>+SUMIF(Otros!$B$8:$B$37,$AU$24,Otros!O$8:O$37)/Hoja2!$F$1</f>
        <v>0</v>
      </c>
      <c r="AW44" s="70">
        <f>+SUMIF(Otros!$B$8:$B$37,$AU$24,Otros!$P$8:$P$37)/Hoja2!$F$1</f>
        <v>0</v>
      </c>
      <c r="AX44" s="70">
        <f>+SUMIF(Otros!$B$8:$B$37,$AU$24,Otros!$Q$8:$Q$37)/Hoja2!$F$1</f>
        <v>0</v>
      </c>
      <c r="AZ44" s="70">
        <f>+SUMIF(Otros!$B$8:$B$37,$AZ$24,Otros!N$8:N$37)/Hoja2!$F$1</f>
        <v>0</v>
      </c>
      <c r="BA44" s="70">
        <f>+SUMIF(Otros!$B$8:$B$37,$AZ$24,Otros!O$8:O$37)/Hoja2!$F$1</f>
        <v>0</v>
      </c>
      <c r="BB44" s="70">
        <f>+SUMIF(Otros!$B$8:$B$37,$AZ$24,Otros!$P$8:$P$37)/Hoja2!$F$1</f>
        <v>0</v>
      </c>
      <c r="BC44" s="70">
        <f>+SUMIF(Otros!$B$8:$B$37,$AZ$24,Otros!$Q$8:$Q$37)/Hoja2!$F$1</f>
        <v>0</v>
      </c>
      <c r="BE44" s="70">
        <f>+SUMIF(Otros!$B$8:$B$37,$BE$24,Otros!N$8:N$37)/Hoja2!$F$1</f>
        <v>0</v>
      </c>
      <c r="BF44" s="70">
        <f>+SUMIF(Otros!$B$8:$B$37,$BE$24,Otros!O$8:O$37)/Hoja2!$F$1</f>
        <v>0</v>
      </c>
      <c r="BG44" s="70">
        <f>+SUMIF(Otros!$B$8:$B$37,$BE$24,Otros!$P$8:$P$37)/Hoja2!$F$1</f>
        <v>0</v>
      </c>
      <c r="BH44" s="70">
        <f>+SUMIF(Otros!$B$8:$B$37,$BE$24,Otros!$Q$8:$Q$37)/Hoja2!$F$1</f>
        <v>0</v>
      </c>
      <c r="BJ44" s="70">
        <f>+SUMIF(Otros!$B$8:$B$37,$BJ$24,Otros!N$8:N$37)/Hoja2!$F$1</f>
        <v>0</v>
      </c>
      <c r="BK44" s="70">
        <f>+SUMIF(Otros!$B$8:$B$37,$BJ$24,Otros!O$8:O$37)/Hoja2!$F$1</f>
        <v>0</v>
      </c>
      <c r="BL44" s="70">
        <f>+SUMIF(Otros!$B$8:$B$37,$BJ$24,Otros!$P$8:$P$37)/Hoja2!$F$1</f>
        <v>0</v>
      </c>
      <c r="BM44" s="70">
        <f>+SUMIF(Otros!$B$8:$B$37,$BJ$24,Otros!$Q$8:$Q$37)/Hoja2!$F$1</f>
        <v>0</v>
      </c>
      <c r="BO44" s="70">
        <f>+SUMIF(Otros!$B$8:$B$37,$BO$24,Otros!N$8:N$37)/Hoja2!$F$1</f>
        <v>0</v>
      </c>
      <c r="BP44" s="70">
        <f>+SUMIF(Otros!$B$8:$B$37,$BO$24,Otros!O$8:O$37)/Hoja2!$F$1</f>
        <v>0</v>
      </c>
      <c r="BQ44" s="70">
        <f>+SUMIF(Otros!$B$8:$B$37,$BO$24,Otros!$P$8:$P$37)/Hoja2!$F$1</f>
        <v>0</v>
      </c>
      <c r="BR44" s="70">
        <f>+SUMIF(Otros!$B$8:$B$37,$BO$24,Otros!$Q$8:$Q$37)/Hoja2!$F$1</f>
        <v>0</v>
      </c>
    </row>
    <row r="45" spans="2:70" ht="18.5" x14ac:dyDescent="0.45">
      <c r="B45" s="56" t="s">
        <v>273</v>
      </c>
      <c r="C45" s="58"/>
      <c r="D45" s="70"/>
      <c r="E45" s="71"/>
      <c r="F45" s="70"/>
      <c r="G45" s="71"/>
      <c r="H45" s="70"/>
      <c r="I45" s="71"/>
      <c r="J45" s="70"/>
      <c r="K45" s="71"/>
      <c r="L45" s="70"/>
      <c r="M45" s="71"/>
      <c r="N45" s="92">
        <f>+P45</f>
        <v>0</v>
      </c>
      <c r="O45" s="71"/>
      <c r="P45" s="92">
        <f>+SUM(P28:Q44)*$S$15</f>
        <v>0</v>
      </c>
      <c r="Q45" s="70"/>
      <c r="R45" s="70"/>
      <c r="S45" s="70"/>
      <c r="T45" s="99"/>
      <c r="U45" s="108" t="str">
        <f t="shared" si="1"/>
        <v xml:space="preserve"> </v>
      </c>
      <c r="V45" s="92">
        <f>+SUM(V29:V42)*6%</f>
        <v>0</v>
      </c>
      <c r="W45" s="92">
        <f>+SUM(W29:W42)*6%</f>
        <v>0</v>
      </c>
      <c r="X45" s="70"/>
      <c r="Y45" s="70"/>
      <c r="AA45" s="92">
        <f>+SUM(AA28:AB44)*$S$15</f>
        <v>0</v>
      </c>
      <c r="AB45" s="70"/>
      <c r="AC45" s="70"/>
      <c r="AD45" s="70"/>
      <c r="AF45" s="92">
        <f>+SUM(AF28:AG44)*$S$15</f>
        <v>0</v>
      </c>
      <c r="AG45" s="70"/>
      <c r="AH45" s="70"/>
      <c r="AI45" s="70"/>
      <c r="AK45" s="92">
        <f>+SUM(AK28:AL44)*$S$15</f>
        <v>0</v>
      </c>
      <c r="AL45" s="70"/>
      <c r="AM45" s="70"/>
      <c r="AN45" s="70"/>
      <c r="AP45" s="92">
        <f>+SUM(AP28:AQ44)*$S$15</f>
        <v>0</v>
      </c>
      <c r="AQ45" s="70"/>
      <c r="AR45" s="70"/>
      <c r="AS45" s="70"/>
      <c r="AU45" s="92">
        <f>+SUM(AU28:AV44)*$S$15</f>
        <v>0</v>
      </c>
      <c r="AV45" s="70"/>
      <c r="AW45" s="70"/>
      <c r="AX45" s="70"/>
      <c r="AZ45" s="92">
        <f>+SUM(AZ28:BA44)*$S$15</f>
        <v>0</v>
      </c>
      <c r="BA45" s="70"/>
      <c r="BB45" s="70"/>
      <c r="BC45" s="70"/>
      <c r="BE45" s="92">
        <f>+SUM(BE28:BF44)*$S$15</f>
        <v>0</v>
      </c>
      <c r="BF45" s="70"/>
      <c r="BG45" s="70"/>
      <c r="BH45" s="70"/>
      <c r="BJ45" s="92">
        <f>+SUM(BJ28:BK44)*$S$15</f>
        <v>0</v>
      </c>
      <c r="BK45" s="70"/>
      <c r="BL45" s="70"/>
      <c r="BM45" s="70"/>
      <c r="BO45" s="92">
        <f>+SUM(BO28:BP44)*$S$15</f>
        <v>0</v>
      </c>
      <c r="BP45" s="70"/>
      <c r="BQ45" s="70"/>
      <c r="BR45" s="70"/>
    </row>
    <row r="46" spans="2:70" ht="18.5" x14ac:dyDescent="0.45">
      <c r="B46" s="56" t="s">
        <v>174</v>
      </c>
      <c r="C46" s="58"/>
      <c r="D46" s="70"/>
      <c r="E46" s="71"/>
      <c r="F46" s="70"/>
      <c r="G46" s="71"/>
      <c r="H46" s="70"/>
      <c r="I46" s="71"/>
      <c r="J46" s="70"/>
      <c r="K46" s="71"/>
      <c r="L46" s="70"/>
      <c r="M46" s="71"/>
      <c r="N46" s="92">
        <f>+Q46</f>
        <v>0</v>
      </c>
      <c r="O46" s="71"/>
      <c r="P46" s="70"/>
      <c r="Q46" s="92">
        <f>+SUM(P28:Q44)*$S$14</f>
        <v>0</v>
      </c>
      <c r="R46" s="70"/>
      <c r="S46" s="70"/>
      <c r="T46" s="99"/>
      <c r="U46" s="108" t="str">
        <f t="shared" si="1"/>
        <v xml:space="preserve"> </v>
      </c>
      <c r="V46" s="92">
        <f>+SUM(V29:V42)*6%</f>
        <v>0</v>
      </c>
      <c r="W46" s="92">
        <f>+SUM(W29:W42)*6%</f>
        <v>0</v>
      </c>
      <c r="X46" s="70"/>
      <c r="Y46" s="70"/>
      <c r="AA46" s="70"/>
      <c r="AB46" s="92">
        <f>+SUM(AA28:AB44)*$S$14</f>
        <v>0</v>
      </c>
      <c r="AC46" s="70"/>
      <c r="AD46" s="70"/>
      <c r="AF46" s="70"/>
      <c r="AG46" s="92">
        <f>+SUM(AF28:AG44)*$S$14</f>
        <v>0</v>
      </c>
      <c r="AH46" s="70"/>
      <c r="AI46" s="70"/>
      <c r="AK46" s="70"/>
      <c r="AL46" s="92">
        <f>+SUM(AK28:AL44)*$S$14</f>
        <v>0</v>
      </c>
      <c r="AM46" s="70"/>
      <c r="AN46" s="70"/>
      <c r="AP46" s="70"/>
      <c r="AQ46" s="92">
        <f>+SUM(AP28:AQ44)*$S$14</f>
        <v>0</v>
      </c>
      <c r="AR46" s="70"/>
      <c r="AS46" s="70"/>
      <c r="AU46" s="70"/>
      <c r="AV46" s="92">
        <f>+SUM(AU28:AV44)*$S$14</f>
        <v>0</v>
      </c>
      <c r="AW46" s="70"/>
      <c r="AX46" s="70"/>
      <c r="AZ46" s="70"/>
      <c r="BA46" s="92">
        <f>+SUM(AZ28:BA44)*$S$14</f>
        <v>0</v>
      </c>
      <c r="BB46" s="70"/>
      <c r="BC46" s="70"/>
      <c r="BE46" s="70"/>
      <c r="BF46" s="92">
        <f>+SUM(BE28:BF44)*$S$14</f>
        <v>0</v>
      </c>
      <c r="BG46" s="70"/>
      <c r="BH46" s="70"/>
      <c r="BJ46" s="70"/>
      <c r="BK46" s="92">
        <f>+SUM(BJ28:BK44)*$S$14</f>
        <v>0</v>
      </c>
      <c r="BL46" s="70"/>
      <c r="BM46" s="70"/>
      <c r="BO46" s="70"/>
      <c r="BP46" s="92">
        <f>+SUM(BO28:BP44)*$S$14</f>
        <v>0</v>
      </c>
      <c r="BQ46" s="70"/>
      <c r="BR46" s="70"/>
    </row>
    <row r="47" spans="2:70" ht="18.5" x14ac:dyDescent="0.45">
      <c r="B47" s="56" t="s">
        <v>283</v>
      </c>
      <c r="C47" s="58"/>
      <c r="D47" s="70"/>
      <c r="E47" s="71"/>
      <c r="F47" s="70"/>
      <c r="G47" s="71"/>
      <c r="H47" s="70"/>
      <c r="I47" s="71"/>
      <c r="J47" s="70"/>
      <c r="K47" s="71"/>
      <c r="L47" s="70"/>
      <c r="M47" s="71"/>
      <c r="N47" s="92">
        <f>+P47</f>
        <v>0</v>
      </c>
      <c r="O47" s="71"/>
      <c r="P47" s="92">
        <f>+SUM(P28:Q46)*$S$16</f>
        <v>0</v>
      </c>
      <c r="Q47" s="70"/>
      <c r="R47" s="70"/>
      <c r="S47" s="70"/>
      <c r="T47" s="99"/>
      <c r="U47" s="108" t="str">
        <f t="shared" si="1"/>
        <v xml:space="preserve"> </v>
      </c>
      <c r="V47" s="92">
        <f>+SUM(V30:V43)*6%</f>
        <v>0</v>
      </c>
      <c r="W47" s="92">
        <f>+SUM(W30:W43)*6%</f>
        <v>0</v>
      </c>
      <c r="X47" s="70"/>
      <c r="Y47" s="70"/>
      <c r="AA47" s="92">
        <f>+SUM(AA28:AB46)*$S$16</f>
        <v>0</v>
      </c>
      <c r="AB47" s="70"/>
      <c r="AC47" s="70"/>
      <c r="AD47" s="70"/>
      <c r="AF47" s="92">
        <f>+SUM(AF28:AG46)*$S$16</f>
        <v>0</v>
      </c>
      <c r="AG47" s="70"/>
      <c r="AH47" s="70"/>
      <c r="AI47" s="70"/>
      <c r="AK47" s="92">
        <f>+SUM(AK28:AL46)*$S$16</f>
        <v>0</v>
      </c>
      <c r="AL47" s="70"/>
      <c r="AM47" s="70"/>
      <c r="AN47" s="70"/>
      <c r="AP47" s="92">
        <f>+SUM(AP28:AQ46)*$S$16</f>
        <v>0</v>
      </c>
      <c r="AQ47" s="70"/>
      <c r="AR47" s="70"/>
      <c r="AS47" s="70"/>
      <c r="AU47" s="92">
        <f>+SUM(AU28:AV46)*$S$16</f>
        <v>0</v>
      </c>
      <c r="AV47" s="70"/>
      <c r="AW47" s="70"/>
      <c r="AX47" s="70"/>
      <c r="AZ47" s="92">
        <f>+SUM(AZ28:BA46)*$S$16</f>
        <v>0</v>
      </c>
      <c r="BA47" s="70"/>
      <c r="BB47" s="70"/>
      <c r="BC47" s="70"/>
      <c r="BE47" s="92">
        <f>+SUM(BE28:BF46)*$S$16</f>
        <v>0</v>
      </c>
      <c r="BF47" s="70"/>
      <c r="BG47" s="70"/>
      <c r="BH47" s="70"/>
      <c r="BJ47" s="92">
        <f>+SUM(BJ28:BK46)*$S$16</f>
        <v>0</v>
      </c>
      <c r="BK47" s="70"/>
      <c r="BL47" s="70"/>
      <c r="BM47" s="70"/>
      <c r="BO47" s="92">
        <f>+SUM(BO28:BP46)*$S$16</f>
        <v>0</v>
      </c>
      <c r="BP47" s="70"/>
      <c r="BQ47" s="70"/>
      <c r="BR47" s="70"/>
    </row>
    <row r="48" spans="2:70" ht="9" customHeight="1" x14ac:dyDescent="0.45">
      <c r="B48" s="60"/>
      <c r="C48" s="58"/>
      <c r="D48" s="71"/>
      <c r="E48" s="71"/>
      <c r="F48" s="71"/>
      <c r="G48" s="71"/>
      <c r="H48" s="71"/>
      <c r="I48" s="71"/>
      <c r="J48" s="71"/>
      <c r="K48" s="71"/>
      <c r="L48" s="71"/>
      <c r="M48" s="71"/>
      <c r="N48" s="71"/>
      <c r="O48" s="71"/>
      <c r="P48" s="71"/>
      <c r="Q48" s="71"/>
      <c r="R48" s="71"/>
      <c r="S48" s="71"/>
      <c r="T48" s="99"/>
      <c r="U48" s="108"/>
      <c r="V48" s="71"/>
      <c r="W48" s="71"/>
      <c r="X48" s="71"/>
      <c r="Y48" s="71"/>
      <c r="AA48" s="71"/>
      <c r="AB48" s="71"/>
      <c r="AC48" s="71"/>
      <c r="AD48" s="71"/>
      <c r="AF48" s="71"/>
      <c r="AG48" s="71"/>
      <c r="AH48" s="71"/>
      <c r="AI48" s="71"/>
      <c r="AK48" s="71"/>
      <c r="AL48" s="71"/>
      <c r="AM48" s="71"/>
      <c r="AN48" s="71"/>
      <c r="AP48" s="71"/>
      <c r="AQ48" s="71"/>
      <c r="AR48" s="71"/>
      <c r="AS48" s="71"/>
      <c r="AU48" s="71"/>
      <c r="AV48" s="71"/>
      <c r="AW48" s="71"/>
      <c r="AX48" s="71"/>
      <c r="AZ48" s="71"/>
      <c r="BA48" s="71"/>
      <c r="BB48" s="71"/>
      <c r="BC48" s="71"/>
      <c r="BE48" s="71"/>
      <c r="BF48" s="71"/>
      <c r="BG48" s="71"/>
      <c r="BH48" s="71"/>
      <c r="BJ48" s="71"/>
      <c r="BK48" s="71"/>
      <c r="BL48" s="71"/>
      <c r="BM48" s="71"/>
      <c r="BO48" s="71"/>
      <c r="BP48" s="71"/>
      <c r="BQ48" s="71"/>
      <c r="BR48" s="71"/>
    </row>
    <row r="49" spans="2:70" ht="21" x14ac:dyDescent="0.5">
      <c r="B49" s="61" t="s">
        <v>27</v>
      </c>
      <c r="D49" s="72">
        <f>+SUM(D28:D47)</f>
        <v>0</v>
      </c>
      <c r="E49" s="73"/>
      <c r="F49" s="72">
        <f>+SUM(F28:F47)</f>
        <v>0</v>
      </c>
      <c r="G49" s="73"/>
      <c r="H49" s="72">
        <f ca="1">+SUM(H28:H47)</f>
        <v>0</v>
      </c>
      <c r="I49" s="73"/>
      <c r="J49" s="72">
        <f>+SUM(J28:J47)</f>
        <v>0</v>
      </c>
      <c r="K49" s="73"/>
      <c r="L49" s="72">
        <f>+SUM(L28:L47)</f>
        <v>0</v>
      </c>
      <c r="M49" s="73"/>
      <c r="N49" s="72">
        <f ca="1">+SUM(N28:N47)</f>
        <v>0</v>
      </c>
      <c r="O49" s="73"/>
      <c r="P49" s="72">
        <f>+SUM(P28:P47)</f>
        <v>0</v>
      </c>
      <c r="Q49" s="72">
        <f t="shared" ref="Q49:S49" si="3">+SUM(Q28:Q47)</f>
        <v>0</v>
      </c>
      <c r="R49" s="72">
        <f t="shared" si="3"/>
        <v>0</v>
      </c>
      <c r="S49" s="72">
        <f t="shared" si="3"/>
        <v>0</v>
      </c>
      <c r="T49" s="99"/>
      <c r="U49" s="108" t="str">
        <f ca="1">+IF(AND(SUM(D49,F49,H49,J49,L49)=SUM(N28:N44),SUM(V49:BS49)=SUM(P49:S49),SUM(N28:N44)=SUM(P28:S44))," ", "Error")</f>
        <v xml:space="preserve"> </v>
      </c>
      <c r="V49" s="72">
        <f>+SUM(V30:V47)</f>
        <v>0</v>
      </c>
      <c r="W49" s="72">
        <f>+SUM(W30:W47)</f>
        <v>0</v>
      </c>
      <c r="X49" s="72">
        <f>+SUM(X30:X43)</f>
        <v>0</v>
      </c>
      <c r="Y49" s="72">
        <f>+SUM(Y30:Y43)</f>
        <v>0</v>
      </c>
      <c r="AA49" s="72">
        <f t="shared" ref="AA49:AD49" si="4">+SUM(AA28:AA47)</f>
        <v>0</v>
      </c>
      <c r="AB49" s="72">
        <f t="shared" si="4"/>
        <v>0</v>
      </c>
      <c r="AC49" s="72">
        <f t="shared" si="4"/>
        <v>0</v>
      </c>
      <c r="AD49" s="72">
        <f t="shared" si="4"/>
        <v>0</v>
      </c>
      <c r="AF49" s="72">
        <f t="shared" ref="AF49:AI49" si="5">+SUM(AF28:AF47)</f>
        <v>0</v>
      </c>
      <c r="AG49" s="72">
        <f t="shared" si="5"/>
        <v>0</v>
      </c>
      <c r="AH49" s="72">
        <f t="shared" si="5"/>
        <v>0</v>
      </c>
      <c r="AI49" s="72">
        <f t="shared" si="5"/>
        <v>0</v>
      </c>
      <c r="AK49" s="72">
        <f t="shared" ref="AK49:AN49" si="6">+SUM(AK28:AK47)</f>
        <v>0</v>
      </c>
      <c r="AL49" s="72">
        <f t="shared" si="6"/>
        <v>0</v>
      </c>
      <c r="AM49" s="72">
        <f t="shared" si="6"/>
        <v>0</v>
      </c>
      <c r="AN49" s="72">
        <f t="shared" si="6"/>
        <v>0</v>
      </c>
      <c r="AP49" s="72">
        <f t="shared" ref="AP49:AS49" si="7">+SUM(AP28:AP47)</f>
        <v>0</v>
      </c>
      <c r="AQ49" s="72">
        <f t="shared" si="7"/>
        <v>0</v>
      </c>
      <c r="AR49" s="72">
        <f t="shared" si="7"/>
        <v>0</v>
      </c>
      <c r="AS49" s="72">
        <f t="shared" si="7"/>
        <v>0</v>
      </c>
      <c r="AU49" s="72">
        <f t="shared" ref="AU49:AX49" si="8">+SUM(AU28:AU47)</f>
        <v>0</v>
      </c>
      <c r="AV49" s="72">
        <f t="shared" si="8"/>
        <v>0</v>
      </c>
      <c r="AW49" s="72">
        <f t="shared" si="8"/>
        <v>0</v>
      </c>
      <c r="AX49" s="72">
        <f t="shared" si="8"/>
        <v>0</v>
      </c>
      <c r="AZ49" s="72">
        <f t="shared" ref="AZ49:BC49" si="9">+SUM(AZ28:AZ47)</f>
        <v>0</v>
      </c>
      <c r="BA49" s="72">
        <f t="shared" si="9"/>
        <v>0</v>
      </c>
      <c r="BB49" s="72">
        <f t="shared" si="9"/>
        <v>0</v>
      </c>
      <c r="BC49" s="72">
        <f t="shared" si="9"/>
        <v>0</v>
      </c>
      <c r="BE49" s="72">
        <f t="shared" ref="BE49:BH49" si="10">+SUM(BE28:BE47)</f>
        <v>0</v>
      </c>
      <c r="BF49" s="72">
        <f t="shared" si="10"/>
        <v>0</v>
      </c>
      <c r="BG49" s="72">
        <f t="shared" si="10"/>
        <v>0</v>
      </c>
      <c r="BH49" s="72">
        <f t="shared" si="10"/>
        <v>0</v>
      </c>
      <c r="BJ49" s="72">
        <f>+SUM(BJ28:BJ47)</f>
        <v>0</v>
      </c>
      <c r="BK49" s="72">
        <f>+SUM(BK28:BK47)</f>
        <v>0</v>
      </c>
      <c r="BL49" s="72">
        <f>+SUM(BL28:BL47)</f>
        <v>0</v>
      </c>
      <c r="BM49" s="72">
        <f>+SUM(BM28:BM47)</f>
        <v>0</v>
      </c>
      <c r="BO49" s="72">
        <f t="shared" ref="BO49:BR49" si="11">+SUM(BO28:BO47)</f>
        <v>0</v>
      </c>
      <c r="BP49" s="72">
        <f t="shared" si="11"/>
        <v>0</v>
      </c>
      <c r="BQ49" s="72">
        <f t="shared" si="11"/>
        <v>0</v>
      </c>
      <c r="BR49" s="72">
        <f t="shared" si="11"/>
        <v>0</v>
      </c>
    </row>
    <row r="50" spans="2:70" ht="6.75" customHeight="1" x14ac:dyDescent="0.5">
      <c r="B50" s="62"/>
      <c r="D50" s="73"/>
      <c r="E50" s="73"/>
      <c r="F50" s="73"/>
      <c r="G50" s="73"/>
      <c r="H50" s="73"/>
      <c r="I50" s="73"/>
      <c r="J50" s="73"/>
      <c r="K50" s="73"/>
      <c r="L50" s="73"/>
      <c r="M50" s="73"/>
      <c r="N50" s="73"/>
      <c r="O50" s="73"/>
      <c r="P50" s="73"/>
      <c r="Q50" s="73"/>
      <c r="R50" s="73"/>
      <c r="S50" s="73"/>
      <c r="T50" s="99"/>
      <c r="U50" s="108"/>
      <c r="V50" s="73"/>
      <c r="W50" s="73"/>
      <c r="X50" s="73"/>
      <c r="Y50" s="73"/>
      <c r="AA50" s="73"/>
      <c r="AB50" s="73"/>
      <c r="AC50" s="73"/>
      <c r="AD50" s="73"/>
      <c r="AF50" s="73"/>
      <c r="AG50" s="73"/>
      <c r="AH50" s="73"/>
      <c r="AI50" s="73"/>
      <c r="AK50" s="73"/>
      <c r="AL50" s="73"/>
      <c r="AM50" s="73"/>
      <c r="AN50" s="73"/>
      <c r="AP50" s="73"/>
      <c r="AQ50" s="73"/>
      <c r="AR50" s="73"/>
      <c r="AS50" s="73"/>
      <c r="AU50" s="73"/>
      <c r="AV50" s="73"/>
      <c r="AW50" s="73"/>
      <c r="AX50" s="73"/>
      <c r="AZ50" s="73"/>
      <c r="BA50" s="73"/>
      <c r="BB50" s="73"/>
      <c r="BC50" s="73"/>
      <c r="BE50" s="73"/>
      <c r="BF50" s="73"/>
      <c r="BG50" s="73"/>
      <c r="BH50" s="73"/>
      <c r="BJ50" s="73"/>
      <c r="BK50" s="73"/>
      <c r="BL50" s="73"/>
      <c r="BM50" s="73"/>
      <c r="BO50" s="73"/>
      <c r="BP50" s="73"/>
      <c r="BQ50" s="73"/>
      <c r="BR50" s="73"/>
    </row>
    <row r="51" spans="2:70" ht="15.5" x14ac:dyDescent="0.35">
      <c r="B51" s="63" t="s">
        <v>48</v>
      </c>
      <c r="D51" s="74">
        <f ca="1">IFERROR(D49/$N$49,0)</f>
        <v>0</v>
      </c>
      <c r="E51" s="75"/>
      <c r="F51" s="74">
        <f ca="1">IFERROR(F49/$N$49,0)</f>
        <v>0</v>
      </c>
      <c r="G51" s="75"/>
      <c r="H51" s="74">
        <f ca="1">IFERROR(H49/$N$49,0)</f>
        <v>0</v>
      </c>
      <c r="I51" s="75"/>
      <c r="J51" s="74">
        <f ca="1">IFERROR(J49/$N$49,0)</f>
        <v>0</v>
      </c>
      <c r="K51" s="75"/>
      <c r="L51" s="74">
        <f ca="1">IFERROR(L49/$N$49,0)</f>
        <v>0</v>
      </c>
      <c r="M51" s="75"/>
      <c r="N51" s="74">
        <f ca="1">IFERROR(N49/$N$49,0)</f>
        <v>0</v>
      </c>
      <c r="O51" s="75"/>
      <c r="P51" s="74">
        <f t="shared" ref="P51:S51" ca="1" si="12">IFERROR(P49/$N$49,0)</f>
        <v>0</v>
      </c>
      <c r="Q51" s="74">
        <f t="shared" ref="Q51" ca="1" si="13">IFERROR(Q49/$N$49,0)</f>
        <v>0</v>
      </c>
      <c r="R51" s="74">
        <f t="shared" ca="1" si="12"/>
        <v>0</v>
      </c>
      <c r="S51" s="74">
        <f t="shared" ca="1" si="12"/>
        <v>0</v>
      </c>
      <c r="T51" s="99"/>
      <c r="U51" s="108"/>
      <c r="V51" s="74">
        <f t="shared" ref="V51:W51" ca="1" si="14">IFERROR(V49/$N$49,0)</f>
        <v>0</v>
      </c>
      <c r="W51" s="74">
        <f t="shared" ca="1" si="14"/>
        <v>0</v>
      </c>
      <c r="X51" s="74">
        <f t="shared" ref="X51" ca="1" si="15">IFERROR(X49/$N$49,0)</f>
        <v>0</v>
      </c>
      <c r="Y51" s="74">
        <f t="shared" ref="Y51" ca="1" si="16">IFERROR(Y49/$N$49,0)</f>
        <v>0</v>
      </c>
      <c r="AA51" s="74">
        <f t="shared" ref="AA51:AD51" ca="1" si="17">IFERROR(AA49/$N$49,0)</f>
        <v>0</v>
      </c>
      <c r="AB51" s="74">
        <f t="shared" ref="AB51" ca="1" si="18">IFERROR(AB49/$N$49,0)</f>
        <v>0</v>
      </c>
      <c r="AC51" s="74">
        <f t="shared" ca="1" si="17"/>
        <v>0</v>
      </c>
      <c r="AD51" s="74">
        <f t="shared" ca="1" si="17"/>
        <v>0</v>
      </c>
      <c r="AF51" s="74">
        <f t="shared" ref="AF51:AI51" ca="1" si="19">IFERROR(AF49/$N$49,0)</f>
        <v>0</v>
      </c>
      <c r="AG51" s="74">
        <f t="shared" ref="AG51" ca="1" si="20">IFERROR(AG49/$N$49,0)</f>
        <v>0</v>
      </c>
      <c r="AH51" s="74">
        <f t="shared" ca="1" si="19"/>
        <v>0</v>
      </c>
      <c r="AI51" s="74">
        <f t="shared" ca="1" si="19"/>
        <v>0</v>
      </c>
      <c r="AK51" s="74">
        <f t="shared" ref="AK51:AN51" ca="1" si="21">IFERROR(AK49/$N$49,0)</f>
        <v>0</v>
      </c>
      <c r="AL51" s="74">
        <f t="shared" ref="AL51" ca="1" si="22">IFERROR(AL49/$N$49,0)</f>
        <v>0</v>
      </c>
      <c r="AM51" s="74">
        <f t="shared" ca="1" si="21"/>
        <v>0</v>
      </c>
      <c r="AN51" s="74">
        <f t="shared" ca="1" si="21"/>
        <v>0</v>
      </c>
      <c r="AP51" s="74">
        <f t="shared" ref="AP51:AS51" ca="1" si="23">IFERROR(AP49/$N$49,0)</f>
        <v>0</v>
      </c>
      <c r="AQ51" s="74">
        <f t="shared" ref="AQ51" ca="1" si="24">IFERROR(AQ49/$N$49,0)</f>
        <v>0</v>
      </c>
      <c r="AR51" s="74">
        <f t="shared" ca="1" si="23"/>
        <v>0</v>
      </c>
      <c r="AS51" s="74">
        <f t="shared" ca="1" si="23"/>
        <v>0</v>
      </c>
      <c r="AU51" s="74">
        <f t="shared" ref="AU51:AX51" ca="1" si="25">IFERROR(AU49/$N$49,0)</f>
        <v>0</v>
      </c>
      <c r="AV51" s="74">
        <f t="shared" ca="1" si="25"/>
        <v>0</v>
      </c>
      <c r="AW51" s="74">
        <f t="shared" ca="1" si="25"/>
        <v>0</v>
      </c>
      <c r="AX51" s="74">
        <f t="shared" ca="1" si="25"/>
        <v>0</v>
      </c>
      <c r="AZ51" s="74">
        <f t="shared" ref="AZ51:BC51" ca="1" si="26">IFERROR(AZ49/$N$49,0)</f>
        <v>0</v>
      </c>
      <c r="BA51" s="74">
        <f t="shared" ca="1" si="26"/>
        <v>0</v>
      </c>
      <c r="BB51" s="74">
        <f t="shared" ca="1" si="26"/>
        <v>0</v>
      </c>
      <c r="BC51" s="74">
        <f t="shared" ca="1" si="26"/>
        <v>0</v>
      </c>
      <c r="BE51" s="74">
        <f t="shared" ref="BE51:BH51" ca="1" si="27">IFERROR(BE49/$N$49,0)</f>
        <v>0</v>
      </c>
      <c r="BF51" s="74">
        <f t="shared" ca="1" si="27"/>
        <v>0</v>
      </c>
      <c r="BG51" s="74">
        <f t="shared" ca="1" si="27"/>
        <v>0</v>
      </c>
      <c r="BH51" s="74">
        <f t="shared" ca="1" si="27"/>
        <v>0</v>
      </c>
      <c r="BJ51" s="74">
        <f t="shared" ref="BJ51:BM51" ca="1" si="28">IFERROR(BJ49/$N$49,0)</f>
        <v>0</v>
      </c>
      <c r="BK51" s="74">
        <f t="shared" ca="1" si="28"/>
        <v>0</v>
      </c>
      <c r="BL51" s="74">
        <f t="shared" ca="1" si="28"/>
        <v>0</v>
      </c>
      <c r="BM51" s="74">
        <f t="shared" ca="1" si="28"/>
        <v>0</v>
      </c>
      <c r="BO51" s="74">
        <f t="shared" ref="BO51:BR51" ca="1" si="29">IFERROR(BO49/$N$49,0)</f>
        <v>0</v>
      </c>
      <c r="BP51" s="74">
        <f t="shared" ca="1" si="29"/>
        <v>0</v>
      </c>
      <c r="BQ51" s="74">
        <f t="shared" ca="1" si="29"/>
        <v>0</v>
      </c>
      <c r="BR51" s="74">
        <f t="shared" ca="1" si="29"/>
        <v>0</v>
      </c>
    </row>
    <row r="52" spans="2:70" ht="15.5" x14ac:dyDescent="0.35">
      <c r="U52" s="108"/>
    </row>
    <row r="54" spans="2:70" x14ac:dyDescent="0.35">
      <c r="I54" s="51"/>
      <c r="J54" s="51"/>
      <c r="L54" s="51"/>
    </row>
    <row r="55" spans="2:70" x14ac:dyDescent="0.35">
      <c r="I55" s="51"/>
      <c r="J55" s="51"/>
      <c r="L55" s="51"/>
    </row>
  </sheetData>
  <sheetProtection algorithmName="SHA-512" hashValue="FilGPoSgfw6X3TxpQ/4Gx22OIcN8gkeCF9Z3Vk9amNPtCZ6Hcq66+ZaUJscHJd4QOsr4AbTSqhDmiLvyGRg1rQ==" saltValue="5KM2eHoNRozLJ/YDBfQ+BQ==" spinCount="100000" sheet="1" objects="1" scenarios="1"/>
  <mergeCells count="28">
    <mergeCell ref="B1:B3"/>
    <mergeCell ref="D2:U3"/>
    <mergeCell ref="AK24:AN24"/>
    <mergeCell ref="D7:O7"/>
    <mergeCell ref="S5:U5"/>
    <mergeCell ref="U10:U11"/>
    <mergeCell ref="U12:U13"/>
    <mergeCell ref="AP24:AS24"/>
    <mergeCell ref="L22:P22"/>
    <mergeCell ref="D20:P20"/>
    <mergeCell ref="D8:P8"/>
    <mergeCell ref="D9:P9"/>
    <mergeCell ref="D10:P10"/>
    <mergeCell ref="D11:P11"/>
    <mergeCell ref="D12:P12"/>
    <mergeCell ref="D13:P13"/>
    <mergeCell ref="D14:P14"/>
    <mergeCell ref="D15:P15"/>
    <mergeCell ref="D16:P16"/>
    <mergeCell ref="D18:P18"/>
    <mergeCell ref="V24:Y24"/>
    <mergeCell ref="AA24:AD24"/>
    <mergeCell ref="AF24:AI24"/>
    <mergeCell ref="AU24:AX24"/>
    <mergeCell ref="AZ24:BC24"/>
    <mergeCell ref="BE24:BH24"/>
    <mergeCell ref="BJ24:BM24"/>
    <mergeCell ref="BO24:BR24"/>
  </mergeCells>
  <conditionalFormatting sqref="B9:Q9">
    <cfRule type="expression" dxfId="15" priority="19">
      <formula>$A$9&gt;$D$5</formula>
    </cfRule>
  </conditionalFormatting>
  <conditionalFormatting sqref="B10:Q10">
    <cfRule type="expression" dxfId="14" priority="20">
      <formula>$A$10&gt;$D$5</formula>
    </cfRule>
  </conditionalFormatting>
  <conditionalFormatting sqref="B11:Q11">
    <cfRule type="expression" dxfId="13" priority="21">
      <formula>$A$11&gt;$D$5</formula>
    </cfRule>
  </conditionalFormatting>
  <conditionalFormatting sqref="B12:Q12">
    <cfRule type="expression" dxfId="12" priority="22">
      <formula>$A$12&gt;$D$5</formula>
    </cfRule>
  </conditionalFormatting>
  <conditionalFormatting sqref="B13:Q13">
    <cfRule type="expression" dxfId="11" priority="23">
      <formula>$A$13&gt;$D$5</formula>
    </cfRule>
  </conditionalFormatting>
  <conditionalFormatting sqref="B14:Q14">
    <cfRule type="expression" dxfId="10" priority="24">
      <formula>$A$14&gt;$D$5</formula>
    </cfRule>
  </conditionalFormatting>
  <conditionalFormatting sqref="B15 D15:Q15">
    <cfRule type="expression" dxfId="9" priority="10">
      <formula>$A$15&gt;$D$5</formula>
    </cfRule>
  </conditionalFormatting>
  <conditionalFormatting sqref="B16 D16:Q16">
    <cfRule type="expression" dxfId="8" priority="9">
      <formula>$A$16&gt;$D$5</formula>
    </cfRule>
  </conditionalFormatting>
  <conditionalFormatting sqref="D10:Q10">
    <cfRule type="expression" dxfId="7" priority="8">
      <formula>$D$5=1</formula>
    </cfRule>
  </conditionalFormatting>
  <conditionalFormatting sqref="D11:Q11">
    <cfRule type="expression" dxfId="6" priority="7">
      <formula>$D$5=2</formula>
    </cfRule>
  </conditionalFormatting>
  <conditionalFormatting sqref="D12:Q12">
    <cfRule type="expression" dxfId="5" priority="6">
      <formula>$D$5=3</formula>
    </cfRule>
  </conditionalFormatting>
  <conditionalFormatting sqref="D13:Q13">
    <cfRule type="expression" dxfId="4" priority="5">
      <formula>$D$5=4</formula>
    </cfRule>
  </conditionalFormatting>
  <conditionalFormatting sqref="D14:Q14">
    <cfRule type="expression" dxfId="3" priority="4">
      <formula>$D$5=5</formula>
    </cfRule>
  </conditionalFormatting>
  <conditionalFormatting sqref="D15:Q15">
    <cfRule type="expression" dxfId="2" priority="3">
      <formula>$D$5=6</formula>
    </cfRule>
  </conditionalFormatting>
  <conditionalFormatting sqref="D16:Q16">
    <cfRule type="expression" dxfId="1" priority="2">
      <formula>$D$5=7</formula>
    </cfRule>
  </conditionalFormatting>
  <conditionalFormatting sqref="D9:Q9">
    <cfRule type="expression" dxfId="0" priority="1">
      <formula>$D$5=0</formula>
    </cfRule>
  </conditionalFormatting>
  <hyperlinks>
    <hyperlink ref="B29" location="'Consultoría Especializada'!A1" tooltip="Ir a..." display="Consultoría especializada" xr:uid="{00000000-0004-0000-0200-000000000000}"/>
    <hyperlink ref="B31" location="Equipos!A1" tooltip="Ir a..." display="Equipos" xr:uid="{00000000-0004-0000-0200-000001000000}"/>
    <hyperlink ref="B32" location="'Eventos Académicos'!A1" tooltip="Ir a..." display="Eventos académicos" xr:uid="{00000000-0004-0000-0200-000002000000}"/>
    <hyperlink ref="B34" location="'Materiales e Insumos'!A1" tooltip="Ir a..." display="Materiales e Insumos" xr:uid="{00000000-0004-0000-0200-000003000000}"/>
    <hyperlink ref="B43" location="'Uso de espacios yo Instalacione'!A1" tooltip="Ir a..." display="Uso de espacios y/o instalaciones" xr:uid="{00000000-0004-0000-0200-000004000000}"/>
    <hyperlink ref="B39" location="Software!A1" tooltip="Ir a..." display="Software" xr:uid="{00000000-0004-0000-0200-000005000000}"/>
    <hyperlink ref="B28" location="Personal!A1" tooltip="Ir a..." display="Personal" xr:uid="{00000000-0004-0000-0200-000006000000}"/>
    <hyperlink ref="B30" location="'Materiales Bibliográfico'!A1" tooltip="Ir a..." display="Material Bibliográfico" xr:uid="{00000000-0004-0000-0200-000007000000}"/>
    <hyperlink ref="B33" location="'Propiedad Intelectual'!A1" tooltip="Ir a..." display="Gastos de Propiedad Intelectual" xr:uid="{00000000-0004-0000-0200-000008000000}"/>
    <hyperlink ref="B35" location="Publicaciones!A1" tooltip="Ir a..." display="Publicaciones y difusión de resultados" xr:uid="{00000000-0004-0000-0200-000009000000}"/>
    <hyperlink ref="B36" location="'Registros y Certificaciones'!A1" tooltip="Ir a..." display="Registros y certificaciones" xr:uid="{00000000-0004-0000-0200-00000A000000}"/>
    <hyperlink ref="B37" location="'Salidas de campo'!A1" tooltip="Ir a..." display="Salidas de campo" xr:uid="{00000000-0004-0000-0200-00000B000000}"/>
    <hyperlink ref="B38" location="'Servicios técnicos'!A1" tooltip="Ir a..." display="Servicios técnicos y tecnológicos" xr:uid="{00000000-0004-0000-0200-00000C000000}"/>
    <hyperlink ref="B40" location="Viajes!A1" tooltip="Ir a..." display="Viajes" xr:uid="{00000000-0004-0000-0200-00000D000000}"/>
    <hyperlink ref="B42" location="'Alquiler de espacios yo Instala'!A1" tooltip="Ir a..." display="Alquiler de espacios y/o Instalaciones" xr:uid="{00000000-0004-0000-0200-00000E000000}"/>
    <hyperlink ref="B41" location="'Formación PHD'!A1" tooltip="Ir a..." display="Formación Doctoral" xr:uid="{00000000-0004-0000-0200-00000F000000}"/>
    <hyperlink ref="B44" location="Otros!A1" tooltip="Ir a..." display="Uso de espacios y/o instalaciones" xr:uid="{00000000-0004-0000-0200-000010000000}"/>
  </hyperlink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200-000000000000}">
          <x14:formula1>
            <xm:f>Hoja2!$G$5:$G$6</xm:f>
          </x14:formula1>
          <xm:sqref>P7</xm:sqref>
        </x14:dataValidation>
        <x14:dataValidation type="list" allowBlank="1" showInputMessage="1" showErrorMessage="1" xr:uid="{00000000-0002-0000-0200-000001000000}">
          <x14:formula1>
            <xm:f>Hoja2!$H$5:$H$6</xm:f>
          </x14:formula1>
          <xm:sqref>Q18</xm:sqref>
        </x14:dataValidation>
        <x14:dataValidation type="list" allowBlank="1" showInputMessage="1" showErrorMessage="1" xr:uid="{00000000-0002-0000-0200-000002000000}">
          <x14:formula1>
            <xm:f>Hoja2!$I$5:$I$6</xm:f>
          </x14:formula1>
          <xm:sqref>Q8:Q16</xm:sqref>
        </x14:dataValidation>
        <x14:dataValidation type="list" allowBlank="1" showInputMessage="1" showErrorMessage="1" xr:uid="{00000000-0002-0000-0200-000003000000}">
          <x14:formula1>
            <xm:f>Hoja2!$G$10:$G$26</xm:f>
          </x14:formula1>
          <xm:sqref>D8:P8</xm:sqref>
        </x14:dataValidation>
        <x14:dataValidation type="list" allowBlank="1" showInputMessage="1" showErrorMessage="1" xr:uid="{00000000-0002-0000-0200-000004000000}">
          <x14:formula1>
            <xm:f>Hoja2!$F$5:$F$6</xm:f>
          </x14:formula1>
          <xm:sqref>H22</xm:sqref>
        </x14:dataValidation>
        <x14:dataValidation type="list" allowBlank="1" showInputMessage="1" showErrorMessage="1" xr:uid="{00000000-0002-0000-0200-000005000000}">
          <x14:formula1>
            <xm:f>Hoja2!$D$1:$D$3</xm:f>
          </x14:formula1>
          <xm:sqref>S7</xm:sqref>
        </x14:dataValidation>
        <x14:dataValidation type="list" allowBlank="1" showInputMessage="1" showErrorMessage="1" xr:uid="{00000000-0002-0000-0200-000006000000}">
          <x14:formula1>
            <xm:f>Hoja2!$B$1:$B$2</xm:f>
          </x14:formula1>
          <xm:sqref>U7</xm:sqref>
        </x14:dataValidation>
        <x14:dataValidation type="list" allowBlank="1" showInputMessage="1" showErrorMessage="1" xr:uid="{00000000-0002-0000-0200-000007000000}">
          <x14:formula1>
            <xm:f>Hoja2!$M$4:$M$12</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B2:BD43"/>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10" sqref="B10"/>
    </sheetView>
  </sheetViews>
  <sheetFormatPr baseColWidth="10" defaultColWidth="11.453125" defaultRowHeight="14.5" x14ac:dyDescent="0.35"/>
  <cols>
    <col min="1" max="1" width="2.7265625" customWidth="1"/>
    <col min="2" max="2" width="28.81640625" customWidth="1"/>
    <col min="3" max="3" width="35.54296875" customWidth="1"/>
    <col min="4" max="4" width="34.1796875" customWidth="1"/>
    <col min="5" max="5" width="20.453125" customWidth="1"/>
    <col min="6" max="8" width="18.7265625" customWidth="1"/>
    <col min="9" max="9" width="13.26953125" hidden="1" customWidth="1"/>
    <col min="10" max="10" width="17" customWidth="1"/>
    <col min="11" max="11" width="13.7265625" customWidth="1"/>
    <col min="12" max="14" width="15.453125" customWidth="1"/>
    <col min="15" max="18" width="15.453125" hidden="1" customWidth="1"/>
    <col min="19" max="19" width="13.7265625" customWidth="1"/>
    <col min="20" max="22" width="15.453125" customWidth="1"/>
    <col min="23" max="26" width="15.453125" hidden="1" customWidth="1"/>
    <col min="27" max="27" width="13.7265625" customWidth="1"/>
    <col min="28" max="30" width="15.453125" customWidth="1"/>
    <col min="31" max="34" width="15.453125" hidden="1" customWidth="1"/>
    <col min="35" max="35" width="13.7265625" customWidth="1"/>
    <col min="36" max="38" width="15.453125" customWidth="1"/>
    <col min="39" max="42" width="15.453125" hidden="1" customWidth="1"/>
    <col min="43" max="43" width="13.7265625" customWidth="1"/>
    <col min="44" max="46" width="15.453125" customWidth="1"/>
    <col min="47" max="50" width="15.453125" hidden="1" customWidth="1"/>
    <col min="51" max="52" width="19.453125" customWidth="1"/>
    <col min="53" max="53" width="18.453125" customWidth="1"/>
    <col min="54" max="54" width="17" customWidth="1"/>
    <col min="55" max="55" width="19.7265625" customWidth="1"/>
    <col min="56" max="56" width="16.54296875" customWidth="1"/>
  </cols>
  <sheetData>
    <row r="2" spans="2:56" ht="15" thickBot="1" x14ac:dyDescent="0.4"/>
    <row r="3" spans="2:56" ht="24" customHeight="1" thickBot="1" x14ac:dyDescent="0.4">
      <c r="C3" s="77" t="s">
        <v>15</v>
      </c>
      <c r="D3" s="207">
        <f>'Ficha Resumen'!D18:P18</f>
        <v>0</v>
      </c>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9"/>
    </row>
    <row r="4" spans="2:56" ht="8.15" customHeight="1" x14ac:dyDescent="0.35">
      <c r="L4" s="12"/>
      <c r="M4" s="12"/>
      <c r="N4" s="12"/>
      <c r="O4" s="13">
        <f>+Hoja2!C5</f>
        <v>0</v>
      </c>
      <c r="P4" s="13"/>
      <c r="Q4" s="12"/>
      <c r="R4" s="12"/>
      <c r="S4" s="12"/>
      <c r="T4" s="12"/>
      <c r="U4" s="12"/>
      <c r="V4" s="12"/>
      <c r="W4" s="13">
        <f>+Hoja2!C6</f>
        <v>3.9E-2</v>
      </c>
      <c r="X4" s="13"/>
      <c r="Y4" s="12"/>
      <c r="Z4" s="12"/>
      <c r="AA4" s="12"/>
      <c r="AB4" s="12"/>
      <c r="AC4" s="12"/>
      <c r="AD4" s="12"/>
      <c r="AE4" s="13">
        <f>+Hoja2!C7</f>
        <v>3.6999999999999998E-2</v>
      </c>
      <c r="AF4" s="13"/>
      <c r="AG4" s="12"/>
      <c r="AH4" s="12"/>
      <c r="AI4" s="12"/>
      <c r="AJ4" s="12"/>
      <c r="AK4" s="12"/>
      <c r="AL4" s="12"/>
      <c r="AM4" s="13">
        <f>+Hoja2!C8</f>
        <v>3.5999999999999997E-2</v>
      </c>
      <c r="AN4" s="13"/>
      <c r="AO4" s="12"/>
      <c r="AP4" s="12"/>
      <c r="AQ4" s="12"/>
      <c r="AR4" s="12"/>
      <c r="AS4" s="12"/>
      <c r="AT4" s="12"/>
      <c r="AU4" s="13">
        <f>+Hoja2!C9</f>
        <v>0.03</v>
      </c>
      <c r="AV4" s="13"/>
      <c r="AW4" s="12"/>
      <c r="AX4" s="12"/>
    </row>
    <row r="5" spans="2:56" ht="21.5" thickBot="1" x14ac:dyDescent="0.55000000000000004">
      <c r="C5" s="210" t="s">
        <v>37</v>
      </c>
      <c r="D5" s="210"/>
      <c r="E5" s="211"/>
      <c r="F5" s="211"/>
      <c r="G5" s="211"/>
      <c r="H5" s="211"/>
      <c r="I5" s="211"/>
      <c r="J5" s="211"/>
      <c r="K5" s="211"/>
      <c r="L5" s="212"/>
      <c r="M5" s="212"/>
      <c r="N5" s="212"/>
      <c r="O5" s="212"/>
      <c r="P5" s="212"/>
      <c r="Q5" s="212"/>
      <c r="R5" s="212"/>
      <c r="S5" s="212"/>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row>
    <row r="6" spans="2:56" ht="21.5" thickBot="1" x14ac:dyDescent="0.55000000000000004">
      <c r="C6" s="14" t="s">
        <v>35</v>
      </c>
      <c r="D6" s="14"/>
      <c r="F6" s="228" t="s">
        <v>235</v>
      </c>
      <c r="G6" s="228"/>
      <c r="H6" s="228"/>
      <c r="J6" s="106">
        <v>0.7</v>
      </c>
      <c r="K6" s="225" t="str">
        <f>+'Ficha Resumen'!D26</f>
        <v>AÑO 1</v>
      </c>
      <c r="L6" s="226"/>
      <c r="M6" s="226"/>
      <c r="N6" s="226"/>
      <c r="O6" s="226"/>
      <c r="P6" s="226"/>
      <c r="Q6" s="227"/>
      <c r="R6" s="15"/>
      <c r="S6" s="213" t="str">
        <f>+'Ficha Resumen'!F26</f>
        <v>AÑO 2</v>
      </c>
      <c r="T6" s="214"/>
      <c r="U6" s="215"/>
      <c r="V6" s="215"/>
      <c r="W6" s="216"/>
      <c r="X6" s="15"/>
      <c r="Y6" s="15"/>
      <c r="Z6" s="15"/>
      <c r="AA6" s="217" t="str">
        <f>+'Ficha Resumen'!H26</f>
        <v>AÑO 3</v>
      </c>
      <c r="AB6" s="218"/>
      <c r="AC6" s="219"/>
      <c r="AD6" s="219"/>
      <c r="AE6" s="220"/>
      <c r="AF6" s="15"/>
      <c r="AG6" s="15"/>
      <c r="AH6" s="15"/>
      <c r="AI6" s="221" t="str">
        <f>+'Ficha Resumen'!J26</f>
        <v>AÑO 4</v>
      </c>
      <c r="AJ6" s="222"/>
      <c r="AK6" s="223"/>
      <c r="AL6" s="223"/>
      <c r="AM6" s="224"/>
      <c r="AN6" s="15"/>
      <c r="AO6" s="15"/>
      <c r="AP6" s="15"/>
      <c r="AQ6" s="229" t="str">
        <f>+'Ficha Resumen'!L26</f>
        <v>AÑO 5</v>
      </c>
      <c r="AR6" s="230"/>
      <c r="AS6" s="231"/>
      <c r="AT6" s="231"/>
      <c r="AU6" s="232"/>
      <c r="AV6" s="15"/>
      <c r="AW6" s="15"/>
      <c r="AX6" s="15"/>
    </row>
    <row r="7" spans="2:56" s="67" customFormat="1" ht="27" customHeight="1" thickTop="1" thickBot="1" x14ac:dyDescent="0.55000000000000004">
      <c r="B7" s="97"/>
      <c r="C7" s="98"/>
      <c r="D7" s="98"/>
      <c r="E7" s="98"/>
      <c r="F7" s="228" t="s">
        <v>236</v>
      </c>
      <c r="G7" s="228"/>
      <c r="H7" s="228"/>
      <c r="I7" s="68"/>
      <c r="J7" s="105">
        <v>0.5</v>
      </c>
      <c r="K7" s="69"/>
      <c r="L7" s="69"/>
      <c r="M7" s="69"/>
      <c r="N7" s="69"/>
      <c r="O7" s="68"/>
      <c r="P7" s="68"/>
      <c r="Q7" s="68"/>
      <c r="R7" s="69"/>
      <c r="S7" s="69"/>
      <c r="T7" s="69"/>
      <c r="U7" s="69"/>
      <c r="V7" s="69"/>
      <c r="W7" s="69"/>
      <c r="AC7" s="69"/>
      <c r="AD7" s="69"/>
      <c r="AK7" s="69"/>
      <c r="AL7" s="69"/>
      <c r="AS7" s="69"/>
      <c r="AT7" s="69"/>
    </row>
    <row r="8" spans="2:56" s="21" customFormat="1" ht="46.5" x14ac:dyDescent="0.35">
      <c r="B8" s="16" t="s">
        <v>175</v>
      </c>
      <c r="C8" s="16" t="s">
        <v>229</v>
      </c>
      <c r="D8" s="16" t="s">
        <v>199</v>
      </c>
      <c r="E8" s="16" t="s">
        <v>33</v>
      </c>
      <c r="F8" s="18" t="s">
        <v>36</v>
      </c>
      <c r="G8" s="19" t="s">
        <v>263</v>
      </c>
      <c r="H8" s="19" t="s">
        <v>45</v>
      </c>
      <c r="I8" s="103" t="s">
        <v>38</v>
      </c>
      <c r="J8" s="29" t="s">
        <v>41</v>
      </c>
      <c r="K8" s="121" t="s">
        <v>12</v>
      </c>
      <c r="L8" s="122" t="s">
        <v>13</v>
      </c>
      <c r="M8" s="123" t="s">
        <v>238</v>
      </c>
      <c r="N8" s="124" t="s">
        <v>237</v>
      </c>
      <c r="O8" s="118" t="s">
        <v>19</v>
      </c>
      <c r="P8" s="20" t="s">
        <v>49</v>
      </c>
      <c r="Q8" s="20" t="s">
        <v>44</v>
      </c>
      <c r="R8" s="29" t="s">
        <v>50</v>
      </c>
      <c r="S8" s="121" t="s">
        <v>12</v>
      </c>
      <c r="T8" s="122" t="s">
        <v>13</v>
      </c>
      <c r="U8" s="123" t="s">
        <v>238</v>
      </c>
      <c r="V8" s="124" t="s">
        <v>237</v>
      </c>
      <c r="W8" s="118" t="s">
        <v>19</v>
      </c>
      <c r="X8" s="20" t="s">
        <v>49</v>
      </c>
      <c r="Y8" s="20" t="s">
        <v>44</v>
      </c>
      <c r="Z8" s="29" t="s">
        <v>50</v>
      </c>
      <c r="AA8" s="121" t="s">
        <v>12</v>
      </c>
      <c r="AB8" s="122" t="s">
        <v>13</v>
      </c>
      <c r="AC8" s="123" t="s">
        <v>238</v>
      </c>
      <c r="AD8" s="124" t="s">
        <v>237</v>
      </c>
      <c r="AE8" s="118" t="s">
        <v>19</v>
      </c>
      <c r="AF8" s="20" t="s">
        <v>49</v>
      </c>
      <c r="AG8" s="20" t="s">
        <v>44</v>
      </c>
      <c r="AH8" s="29" t="s">
        <v>50</v>
      </c>
      <c r="AI8" s="121" t="s">
        <v>12</v>
      </c>
      <c r="AJ8" s="122" t="s">
        <v>13</v>
      </c>
      <c r="AK8" s="123" t="s">
        <v>238</v>
      </c>
      <c r="AL8" s="124" t="s">
        <v>237</v>
      </c>
      <c r="AM8" s="118" t="s">
        <v>19</v>
      </c>
      <c r="AN8" s="20" t="s">
        <v>49</v>
      </c>
      <c r="AO8" s="20" t="s">
        <v>44</v>
      </c>
      <c r="AP8" s="29" t="s">
        <v>50</v>
      </c>
      <c r="AQ8" s="121" t="s">
        <v>12</v>
      </c>
      <c r="AR8" s="122" t="s">
        <v>13</v>
      </c>
      <c r="AS8" s="123" t="s">
        <v>238</v>
      </c>
      <c r="AT8" s="124" t="s">
        <v>237</v>
      </c>
      <c r="AU8" s="118" t="s">
        <v>19</v>
      </c>
      <c r="AV8" s="20" t="s">
        <v>49</v>
      </c>
      <c r="AW8" s="20" t="s">
        <v>44</v>
      </c>
      <c r="AX8" s="29" t="s">
        <v>50</v>
      </c>
      <c r="AY8" s="32" t="str">
        <f>+Hoja2!B16</f>
        <v>Financiado Caja</v>
      </c>
      <c r="AZ8" s="32" t="str">
        <f>+Hoja2!B17</f>
        <v>Financiado No Caja</v>
      </c>
      <c r="BA8" s="32" t="str">
        <f>+Hoja2!$B$19</f>
        <v>Contrapartida Especie</v>
      </c>
      <c r="BB8" s="32" t="str">
        <f>+Hoja2!$B$18</f>
        <v>Contrapartida Efectivo</v>
      </c>
      <c r="BC8" s="18" t="s">
        <v>6</v>
      </c>
    </row>
    <row r="9" spans="2:56" x14ac:dyDescent="0.35">
      <c r="B9" s="3"/>
      <c r="C9" s="3"/>
      <c r="D9" s="24"/>
      <c r="E9" s="3"/>
      <c r="F9" s="4"/>
      <c r="G9" s="4"/>
      <c r="H9" s="4"/>
      <c r="I9" s="78">
        <f>+IF(H9=Hoja2!$B$27,0.2102,IF(H9=Hoja2!$B$28,0.58,0))</f>
        <v>0</v>
      </c>
      <c r="J9" s="30"/>
      <c r="K9" s="26"/>
      <c r="L9" s="3"/>
      <c r="M9" s="22">
        <f>+P9+R9</f>
        <v>0</v>
      </c>
      <c r="N9" s="22">
        <f>+IF(G9=Hoja2!$J$5,IF(AND('Ficha Resumen'!$Q$18=Hoja2!$H$5,Personal!$E9=Hoja2!$B$31),Personal!$J$7*(Personal!$P9+Personal!$R9),IF(AND('Ficha Resumen'!$Q$18=Hoja2!$H$6,Personal!$E9=Hoja2!$B$31),Personal!$J$6*(Personal!$P9+Personal!$R9),0)),0)</f>
        <v>0</v>
      </c>
      <c r="O9" s="119">
        <f>+IF(J9=Hoja2!$B$22,F9/160,IF(Personal!J9=Hoja2!$B$23,F9/80,0))*(1+O$4)</f>
        <v>0</v>
      </c>
      <c r="P9" s="22">
        <f>+O9*L9*4*K9</f>
        <v>0</v>
      </c>
      <c r="Q9" s="22">
        <f>+IF(J9=Hoja2!$B$22,F9*I9/160,IF(Personal!J9=Hoja2!$B$23,F9*I9/80,0))*(1+O$4)</f>
        <v>0</v>
      </c>
      <c r="R9" s="22">
        <f>+Q9*L9*4*K9</f>
        <v>0</v>
      </c>
      <c r="S9" s="26"/>
      <c r="T9" s="3"/>
      <c r="U9" s="22">
        <f>+X9+Z9</f>
        <v>0</v>
      </c>
      <c r="V9" s="22">
        <f>IF(G9=Hoja2!$J$5,IF(AND('Ficha Resumen'!$Q$18=Hoja2!$H$5,Personal!$E9=Hoja2!$B$31),Personal!$J$7*(Personal!$X9+Personal!$Z9),IF(AND('Ficha Resumen'!$Q$18=Hoja2!$H$6,Personal!$E9=Hoja2!$B$31),Personal!$J$6*(Personal!$X9+Personal!$Z9),0)),0)</f>
        <v>0</v>
      </c>
      <c r="W9" s="119">
        <f>+O9*(1+W$4)</f>
        <v>0</v>
      </c>
      <c r="X9" s="22">
        <f>+W9*T9*4*S9</f>
        <v>0</v>
      </c>
      <c r="Y9" s="22">
        <f>+Q9*(1+W$4)</f>
        <v>0</v>
      </c>
      <c r="Z9" s="22">
        <f>+Y9*T9*4*S9</f>
        <v>0</v>
      </c>
      <c r="AA9" s="26"/>
      <c r="AB9" s="3"/>
      <c r="AC9" s="22">
        <f>+AF9+AH9</f>
        <v>0</v>
      </c>
      <c r="AD9" s="22">
        <f>IF(G9=Hoja2!$J$5,IF(AND('Ficha Resumen'!$Q$18=Hoja2!$H$5,Personal!$E9=Hoja2!$B$31),Personal!$J$7*(Personal!$AF9+Personal!$AH9),IF(AND('Ficha Resumen'!$Q$18=Hoja2!$H$6,Personal!$E9=Hoja2!$B$31),Personal!$J$6*(Personal!$AF9+Personal!$AH9),0)),0)</f>
        <v>0</v>
      </c>
      <c r="AE9" s="119">
        <f>+W9*(1+AE$4)</f>
        <v>0</v>
      </c>
      <c r="AF9" s="22">
        <f>+AE9*AB9*4*AA9</f>
        <v>0</v>
      </c>
      <c r="AG9" s="22">
        <f>+Y9*(1+AE$4)</f>
        <v>0</v>
      </c>
      <c r="AH9" s="22">
        <f>+AG9*AB9*4*AA9</f>
        <v>0</v>
      </c>
      <c r="AI9" s="26"/>
      <c r="AJ9" s="3"/>
      <c r="AK9" s="22">
        <f>+AN9+AP9</f>
        <v>0</v>
      </c>
      <c r="AL9" s="22">
        <f>IF(G9=Hoja2!$J$5,IF(AND('Ficha Resumen'!$Q$18=Hoja2!$H$5,Personal!$E9=Hoja2!$B$31),Personal!$J$7*(Personal!$AN9+Personal!$AP9),IF(AND('Ficha Resumen'!$Q$18=Hoja2!$H$6,Personal!$E9=Hoja2!$B$31),Personal!$J$6*(Personal!$AN9+Personal!$AP9),0)),0)</f>
        <v>0</v>
      </c>
      <c r="AM9" s="119">
        <f>+AE9*(1+AM$4)</f>
        <v>0</v>
      </c>
      <c r="AN9" s="25">
        <f>+AM9*AJ9*4*AI9</f>
        <v>0</v>
      </c>
      <c r="AO9" s="22">
        <f>+AG9*(1+AM$4)</f>
        <v>0</v>
      </c>
      <c r="AP9" s="25">
        <f>+AO9*AJ9*4*AI9</f>
        <v>0</v>
      </c>
      <c r="AQ9" s="26"/>
      <c r="AR9" s="3"/>
      <c r="AS9" s="22">
        <f>+AV9+AX9</f>
        <v>0</v>
      </c>
      <c r="AT9" s="22">
        <f>IF(G9=Hoja2!$J$5,IF(AND('Ficha Resumen'!$Q$18=Hoja2!$H$5,Personal!$E9=Hoja2!$B$31),Personal!$J$7*(Personal!$AV9+Personal!$AX9),IF(AND('Ficha Resumen'!$Q$18=Hoja2!$H$6,Personal!$E9=Hoja2!$B$31),Personal!$J$6*(Personal!$AV9+Personal!$AX9),0)),0)</f>
        <v>0</v>
      </c>
      <c r="AU9" s="119">
        <f>+AM9*(1+AU$4)</f>
        <v>0</v>
      </c>
      <c r="AV9" s="25">
        <f>+AU9*AR9*4*AQ9</f>
        <v>0</v>
      </c>
      <c r="AW9" s="22">
        <f>+AO9*(1+AU$4)</f>
        <v>0</v>
      </c>
      <c r="AX9" s="25">
        <f>+AW9*AR9*4*AQ9</f>
        <v>0</v>
      </c>
      <c r="AY9" s="64">
        <f>+IF(AND(E9=Hoja2!$B$31,(N9+V9+AD9+AL9+AT9)&gt;0),(N9+V9+AD9+AL9+AT9),IF(E9=Hoja2!$B$31,(M9+U9+AC9+AK9+AS9),0))</f>
        <v>0</v>
      </c>
      <c r="AZ9" s="64">
        <f>+IF(E9=Hoja2!$B$31,(M9+U9+AC9+AK9+AS9)-AY9,IF(E9=Hoja2!$B$32,(M9+U9+AC9+AK9+AS9),0))</f>
        <v>0</v>
      </c>
      <c r="BA9" s="64">
        <f>+IF(E9=Hoja2!$B$34,(M9+U9+AC9+AK9+AS9),0)</f>
        <v>0</v>
      </c>
      <c r="BB9" s="64">
        <f>+IF(E9=Hoja2!$B$33,(M9+U9+AC9+AK9+AS9),0)</f>
        <v>0</v>
      </c>
      <c r="BC9" s="65">
        <f>+AY9+BA9+BB9+AZ9</f>
        <v>0</v>
      </c>
      <c r="BD9" s="89">
        <f>+IF(OR(C9=Hoja2!$B$92,C9=Hoja2!$B$93,C9=Hoja2!$B$94),Personal!AY9,0)</f>
        <v>0</v>
      </c>
    </row>
    <row r="10" spans="2:56" x14ac:dyDescent="0.35">
      <c r="B10" s="3"/>
      <c r="C10" s="3"/>
      <c r="D10" s="24"/>
      <c r="E10" s="3"/>
      <c r="F10" s="4"/>
      <c r="G10" s="4"/>
      <c r="H10" s="4"/>
      <c r="I10" s="78">
        <f>+IF(H10=Hoja2!$B$27,0.2102,IF(H10=Hoja2!$B$28,0.58,0))</f>
        <v>0</v>
      </c>
      <c r="J10" s="30"/>
      <c r="K10" s="26"/>
      <c r="L10" s="3"/>
      <c r="M10" s="22">
        <f t="shared" ref="M10:M40" si="0">+P10+R10</f>
        <v>0</v>
      </c>
      <c r="N10" s="22">
        <f>+IF(G10=Hoja2!$J$5,IF(AND('Ficha Resumen'!$Q$18=Hoja2!$H$5,Personal!$E10=Hoja2!$B$31),Personal!$J$7*(Personal!$P10+Personal!$R10),IF(AND('Ficha Resumen'!$Q$18=Hoja2!$H$6,Personal!$E10=Hoja2!$B$31),Personal!$J$6*(Personal!$P10+Personal!$R10),0)),0)</f>
        <v>0</v>
      </c>
      <c r="O10" s="119">
        <f>+IF(J10=Hoja2!$B$22,F10/160,IF(Personal!J10=Hoja2!$B$23,F10/80,0))*(1+O$4)</f>
        <v>0</v>
      </c>
      <c r="P10" s="22">
        <f t="shared" ref="P10:P40" si="1">+O10*L10*4*K10</f>
        <v>0</v>
      </c>
      <c r="Q10" s="22">
        <f>+IF(J10=Hoja2!$B$22,F10*I10/160,IF(Personal!J10=Hoja2!$B$23,F10*I10/80,0))*(1+O$4)</f>
        <v>0</v>
      </c>
      <c r="R10" s="22">
        <f t="shared" ref="R10:R40" si="2">+Q10*L10*4*K10</f>
        <v>0</v>
      </c>
      <c r="S10" s="26"/>
      <c r="T10" s="3"/>
      <c r="U10" s="22">
        <f t="shared" ref="U10:U40" si="3">+X10+Z10</f>
        <v>0</v>
      </c>
      <c r="V10" s="22">
        <f>IF(G10=Hoja2!$J$5,IF(AND('Ficha Resumen'!$Q$18=Hoja2!$H$5,Personal!$E10=Hoja2!$B$31),Personal!$J$7*(Personal!$X10+Personal!$Z10),IF(AND('Ficha Resumen'!$Q$18=Hoja2!$H$6,Personal!$E10=Hoja2!$B$31),Personal!$J$6*(Personal!$X10+Personal!$Z10),0)),0)</f>
        <v>0</v>
      </c>
      <c r="W10" s="119">
        <f t="shared" ref="W10:W40" si="4">+O10*(1+W$4)</f>
        <v>0</v>
      </c>
      <c r="X10" s="22">
        <f t="shared" ref="X10:X40" si="5">+W10*T10*4*S10</f>
        <v>0</v>
      </c>
      <c r="Y10" s="22">
        <f t="shared" ref="Y10:Y40" si="6">+Q10*(1+W$4)</f>
        <v>0</v>
      </c>
      <c r="Z10" s="22">
        <f t="shared" ref="Z10:Z40" si="7">+Y10*T10*4*S10</f>
        <v>0</v>
      </c>
      <c r="AA10" s="26"/>
      <c r="AB10" s="3"/>
      <c r="AC10" s="22">
        <f t="shared" ref="AC10:AC40" si="8">+AF10+AH10</f>
        <v>0</v>
      </c>
      <c r="AD10" s="22">
        <f>IF(G10=Hoja2!$J$5,IF(AND('Ficha Resumen'!$Q$18=Hoja2!$H$5,Personal!$E10=Hoja2!$B$31),Personal!$J$7*(Personal!$AF10+Personal!$AH10),IF(AND('Ficha Resumen'!$Q$18=Hoja2!$H$6,Personal!$E10=Hoja2!$B$31),Personal!$J$6*(Personal!$AF10+Personal!$AH10),0)),0)</f>
        <v>0</v>
      </c>
      <c r="AE10" s="119">
        <f t="shared" ref="AE10:AE40" si="9">+W10*(1+AE$4)</f>
        <v>0</v>
      </c>
      <c r="AF10" s="22">
        <f t="shared" ref="AF10:AF40" si="10">+AE10*AB10*4*AA10</f>
        <v>0</v>
      </c>
      <c r="AG10" s="22">
        <f t="shared" ref="AG10:AG40" si="11">+Y10*(1+AE$4)</f>
        <v>0</v>
      </c>
      <c r="AH10" s="22">
        <f t="shared" ref="AH10:AH40" si="12">+AG10*AB10*4*AA10</f>
        <v>0</v>
      </c>
      <c r="AI10" s="26"/>
      <c r="AJ10" s="3"/>
      <c r="AK10" s="22">
        <f t="shared" ref="AK10:AK40" si="13">+AN10+AP10</f>
        <v>0</v>
      </c>
      <c r="AL10" s="22">
        <f>IF(G10=Hoja2!$J$5,IF(AND('Ficha Resumen'!$Q$18=Hoja2!$H$5,Personal!$E10=Hoja2!$B$31),Personal!$J$7*(Personal!$AN10+Personal!$AP10),IF(AND('Ficha Resumen'!$Q$18=Hoja2!$H$6,Personal!$E10=Hoja2!$B$31),Personal!$J$6*(Personal!$AN10+Personal!$AP10),0)),0)</f>
        <v>0</v>
      </c>
      <c r="AM10" s="119">
        <f t="shared" ref="AM10:AM40" si="14">+AE10*(1+AM$4)</f>
        <v>0</v>
      </c>
      <c r="AN10" s="25">
        <f t="shared" ref="AN10:AN40" si="15">+AM10*AJ10*4*AI10</f>
        <v>0</v>
      </c>
      <c r="AO10" s="22">
        <f t="shared" ref="AO10:AO40" si="16">+AG10*(1+AM$4)</f>
        <v>0</v>
      </c>
      <c r="AP10" s="25">
        <f t="shared" ref="AP10:AP40" si="17">+AO10*AJ10*4*AI10</f>
        <v>0</v>
      </c>
      <c r="AQ10" s="26"/>
      <c r="AR10" s="3"/>
      <c r="AS10" s="22">
        <f t="shared" ref="AS10:AS40" si="18">+AV10+AX10</f>
        <v>0</v>
      </c>
      <c r="AT10" s="22">
        <f>IF(G10=Hoja2!$J$5,IF(AND('Ficha Resumen'!$Q$18=Hoja2!$H$5,Personal!$E10=Hoja2!$B$31),Personal!$J$7*(Personal!$AV10+Personal!$AX10),IF(AND('Ficha Resumen'!$Q$18=Hoja2!$H$6,Personal!$E10=Hoja2!$B$31),Personal!$J$6*(Personal!$AV10+Personal!$AX10),0)),0)</f>
        <v>0</v>
      </c>
      <c r="AU10" s="119">
        <f t="shared" ref="AU10:AU40" si="19">+AM10*(1+AU$4)</f>
        <v>0</v>
      </c>
      <c r="AV10" s="25">
        <f t="shared" ref="AV10:AV40" si="20">+AU10*AR10*4*AQ10</f>
        <v>0</v>
      </c>
      <c r="AW10" s="22">
        <f t="shared" ref="AW10:AW40" si="21">+AO10*(1+AU$4)</f>
        <v>0</v>
      </c>
      <c r="AX10" s="25">
        <f t="shared" ref="AX10:AX40" si="22">+AW10*AR10*4*AQ10</f>
        <v>0</v>
      </c>
      <c r="AY10" s="64">
        <f>+IF(AND(E10=Hoja2!$B$31,(N10+V10+AD10+AL10+AT10)&gt;0),(N10+V10+AD10+AL10+AT10),IF(E10=Hoja2!$B$31,(M10+U10+AC10+AK10+AS10),0))</f>
        <v>0</v>
      </c>
      <c r="AZ10" s="64">
        <f>+IF(E10=Hoja2!$B$31,(M10+U10+AC10+AK10+AS10)-AY10,IF(E10=Hoja2!$B$32,(M10+U10+AC10+AK10+AS10),0))</f>
        <v>0</v>
      </c>
      <c r="BA10" s="64">
        <f>+IF(E10=Hoja2!$B$34,(M10+U10+AC10+AK10+AS10),0)</f>
        <v>0</v>
      </c>
      <c r="BB10" s="64">
        <f>+IF(E10=Hoja2!$B$33,(M10+U10+AC10+AK10+AS10),0)</f>
        <v>0</v>
      </c>
      <c r="BC10" s="65">
        <f t="shared" ref="BC10:BC40" si="23">+AY10+BA10+BB10+AZ10</f>
        <v>0</v>
      </c>
      <c r="BD10" s="89">
        <f>+IF(OR(C10=Hoja2!$B$92,C10=Hoja2!$B$93,C10=Hoja2!$B$94),Personal!AY10,0)</f>
        <v>0</v>
      </c>
    </row>
    <row r="11" spans="2:56" x14ac:dyDescent="0.35">
      <c r="B11" s="3"/>
      <c r="C11" s="3"/>
      <c r="D11" s="24"/>
      <c r="E11" s="3"/>
      <c r="F11" s="4"/>
      <c r="G11" s="4"/>
      <c r="H11" s="4"/>
      <c r="I11" s="78">
        <f>+IF(H11=Hoja2!$B$27,0.2102,IF(H11=Hoja2!$B$28,0.58,0))</f>
        <v>0</v>
      </c>
      <c r="J11" s="30"/>
      <c r="K11" s="26"/>
      <c r="L11" s="3"/>
      <c r="M11" s="22">
        <f t="shared" si="0"/>
        <v>0</v>
      </c>
      <c r="N11" s="22">
        <f>+IF(G11=Hoja2!$J$5,IF(AND('Ficha Resumen'!$Q$18=Hoja2!$H$5,Personal!$E11=Hoja2!$B$31),Personal!$J$7*(Personal!$P11+Personal!$R11),IF(AND('Ficha Resumen'!$Q$18=Hoja2!$H$6,Personal!$E11=Hoja2!$B$31),Personal!$J$6*(Personal!$P11+Personal!$R11),0)),0)</f>
        <v>0</v>
      </c>
      <c r="O11" s="119">
        <f>+IF(J11=Hoja2!$B$22,F11/160,IF(Personal!J11=Hoja2!$B$23,F11/80,0))*(1+O$4)</f>
        <v>0</v>
      </c>
      <c r="P11" s="22">
        <f t="shared" si="1"/>
        <v>0</v>
      </c>
      <c r="Q11" s="22">
        <f>+IF(J11=Hoja2!$B$22,F11*I11/160,IF(Personal!J11=Hoja2!$B$23,F11*I11/80,0))*(1+O$4)</f>
        <v>0</v>
      </c>
      <c r="R11" s="22">
        <f t="shared" si="2"/>
        <v>0</v>
      </c>
      <c r="S11" s="26"/>
      <c r="T11" s="3"/>
      <c r="U11" s="22">
        <f t="shared" si="3"/>
        <v>0</v>
      </c>
      <c r="V11" s="22">
        <f>IF(G11=Hoja2!$J$5,IF(AND('Ficha Resumen'!$Q$18=Hoja2!$H$5,Personal!$E11=Hoja2!$B$31),Personal!$J$7*(Personal!$X11+Personal!$Z11),IF(AND('Ficha Resumen'!$Q$18=Hoja2!$H$6,Personal!$E11=Hoja2!$B$31),Personal!$J$6*(Personal!$X11+Personal!$Z11),0)),0)</f>
        <v>0</v>
      </c>
      <c r="W11" s="119">
        <f t="shared" si="4"/>
        <v>0</v>
      </c>
      <c r="X11" s="22">
        <f t="shared" si="5"/>
        <v>0</v>
      </c>
      <c r="Y11" s="22">
        <f t="shared" si="6"/>
        <v>0</v>
      </c>
      <c r="Z11" s="22">
        <f t="shared" si="7"/>
        <v>0</v>
      </c>
      <c r="AA11" s="26"/>
      <c r="AB11" s="3"/>
      <c r="AC11" s="22">
        <f t="shared" si="8"/>
        <v>0</v>
      </c>
      <c r="AD11" s="22">
        <f>IF(G11=Hoja2!$J$5,IF(AND('Ficha Resumen'!$Q$18=Hoja2!$H$5,Personal!$E11=Hoja2!$B$31),Personal!$J$7*(Personal!$AF11+Personal!$AH11),IF(AND('Ficha Resumen'!$Q$18=Hoja2!$H$6,Personal!$E11=Hoja2!$B$31),Personal!$J$6*(Personal!$AF11+Personal!$AH11),0)),0)</f>
        <v>0</v>
      </c>
      <c r="AE11" s="119">
        <f t="shared" si="9"/>
        <v>0</v>
      </c>
      <c r="AF11" s="22">
        <f t="shared" si="10"/>
        <v>0</v>
      </c>
      <c r="AG11" s="22">
        <f t="shared" si="11"/>
        <v>0</v>
      </c>
      <c r="AH11" s="22">
        <f t="shared" si="12"/>
        <v>0</v>
      </c>
      <c r="AI11" s="26"/>
      <c r="AJ11" s="3"/>
      <c r="AK11" s="22">
        <f t="shared" si="13"/>
        <v>0</v>
      </c>
      <c r="AL11" s="22">
        <f>IF(G11=Hoja2!$J$5,IF(AND('Ficha Resumen'!$Q$18=Hoja2!$H$5,Personal!$E11=Hoja2!$B$31),Personal!$J$7*(Personal!$AN11+Personal!$AP11),IF(AND('Ficha Resumen'!$Q$18=Hoja2!$H$6,Personal!$E11=Hoja2!$B$31),Personal!$J$6*(Personal!$AN11+Personal!$AP11),0)),0)</f>
        <v>0</v>
      </c>
      <c r="AM11" s="119">
        <f t="shared" si="14"/>
        <v>0</v>
      </c>
      <c r="AN11" s="25">
        <f t="shared" si="15"/>
        <v>0</v>
      </c>
      <c r="AO11" s="22">
        <f t="shared" si="16"/>
        <v>0</v>
      </c>
      <c r="AP11" s="25">
        <f t="shared" si="17"/>
        <v>0</v>
      </c>
      <c r="AQ11" s="26"/>
      <c r="AR11" s="3"/>
      <c r="AS11" s="22">
        <f t="shared" si="18"/>
        <v>0</v>
      </c>
      <c r="AT11" s="22">
        <f>IF(G11=Hoja2!$J$5,IF(AND('Ficha Resumen'!$Q$18=Hoja2!$H$5,Personal!$E11=Hoja2!$B$31),Personal!$J$7*(Personal!$AV11+Personal!$AX11),IF(AND('Ficha Resumen'!$Q$18=Hoja2!$H$6,Personal!$E11=Hoja2!$B$31),Personal!$J$6*(Personal!$AV11+Personal!$AX11),0)),0)</f>
        <v>0</v>
      </c>
      <c r="AU11" s="119">
        <f t="shared" si="19"/>
        <v>0</v>
      </c>
      <c r="AV11" s="25">
        <f t="shared" si="20"/>
        <v>0</v>
      </c>
      <c r="AW11" s="22">
        <f t="shared" si="21"/>
        <v>0</v>
      </c>
      <c r="AX11" s="25">
        <f t="shared" si="22"/>
        <v>0</v>
      </c>
      <c r="AY11" s="64">
        <f>+IF(AND(E11=Hoja2!$B$31,(N11+V11+AD11+AL11+AT11)&gt;0),(N11+V11+AD11+AL11+AT11),IF(E11=Hoja2!$B$31,(M11+U11+AC11+AK11+AS11),0))</f>
        <v>0</v>
      </c>
      <c r="AZ11" s="64">
        <f>+IF(E11=Hoja2!$B$31,(M11+U11+AC11+AK11+AS11)-AY11,IF(E11=Hoja2!$B$32,(M11+U11+AC11+AK11+AS11),0))</f>
        <v>0</v>
      </c>
      <c r="BA11" s="64">
        <f>+IF(E11=Hoja2!$B$34,(M11+U11+AC11+AK11+AS11),0)</f>
        <v>0</v>
      </c>
      <c r="BB11" s="64">
        <f>+IF(E11=Hoja2!$B$33,(M11+U11+AC11+AK11+AS11),0)</f>
        <v>0</v>
      </c>
      <c r="BC11" s="65">
        <f t="shared" si="23"/>
        <v>0</v>
      </c>
      <c r="BD11" s="89">
        <f>+IF(OR(C11=Hoja2!$B$92,C11=Hoja2!$B$93,C11=Hoja2!$B$94),Personal!AY11,0)</f>
        <v>0</v>
      </c>
    </row>
    <row r="12" spans="2:56" x14ac:dyDescent="0.35">
      <c r="B12" s="3"/>
      <c r="C12" s="3"/>
      <c r="D12" s="24"/>
      <c r="E12" s="3"/>
      <c r="F12" s="4"/>
      <c r="G12" s="4"/>
      <c r="H12" s="4"/>
      <c r="I12" s="78">
        <f>+IF(H12=Hoja2!$B$27,0.2102,IF(H12=Hoja2!$B$28,0.58,0))</f>
        <v>0</v>
      </c>
      <c r="J12" s="30"/>
      <c r="K12" s="26"/>
      <c r="L12" s="3"/>
      <c r="M12" s="22">
        <f t="shared" si="0"/>
        <v>0</v>
      </c>
      <c r="N12" s="22">
        <f>+IF(G12=Hoja2!$J$5,IF(AND('Ficha Resumen'!$Q$18=Hoja2!$H$5,Personal!$E12=Hoja2!$B$31),Personal!$J$7*(Personal!$P12+Personal!$R12),IF(AND('Ficha Resumen'!$Q$18=Hoja2!$H$6,Personal!$E12=Hoja2!$B$31),Personal!$J$6*(Personal!$P12+Personal!$R12),0)),0)</f>
        <v>0</v>
      </c>
      <c r="O12" s="119">
        <f>+IF(J12=Hoja2!$B$22,F12/160,IF(Personal!J12=Hoja2!$B$23,F12/80,0))*(1+O$4)</f>
        <v>0</v>
      </c>
      <c r="P12" s="22">
        <f t="shared" si="1"/>
        <v>0</v>
      </c>
      <c r="Q12" s="22">
        <f>+IF(J12=Hoja2!$B$22,F12*I12/160,IF(Personal!J12=Hoja2!$B$23,F12*I12/80,0))*(1+O$4)</f>
        <v>0</v>
      </c>
      <c r="R12" s="22">
        <f t="shared" si="2"/>
        <v>0</v>
      </c>
      <c r="S12" s="26"/>
      <c r="T12" s="3"/>
      <c r="U12" s="22">
        <f t="shared" si="3"/>
        <v>0</v>
      </c>
      <c r="V12" s="22">
        <f>IF(G12=Hoja2!$J$5,IF(AND('Ficha Resumen'!$Q$18=Hoja2!$H$5,Personal!$E12=Hoja2!$B$31),Personal!$J$7*(Personal!$X12+Personal!$Z12),IF(AND('Ficha Resumen'!$Q$18=Hoja2!$H$6,Personal!$E12=Hoja2!$B$31),Personal!$J$6*(Personal!$X12+Personal!$Z12),0)),0)</f>
        <v>0</v>
      </c>
      <c r="W12" s="119">
        <f t="shared" si="4"/>
        <v>0</v>
      </c>
      <c r="X12" s="22">
        <f t="shared" si="5"/>
        <v>0</v>
      </c>
      <c r="Y12" s="22">
        <f t="shared" si="6"/>
        <v>0</v>
      </c>
      <c r="Z12" s="22">
        <f t="shared" si="7"/>
        <v>0</v>
      </c>
      <c r="AA12" s="26"/>
      <c r="AB12" s="3"/>
      <c r="AC12" s="22">
        <f t="shared" si="8"/>
        <v>0</v>
      </c>
      <c r="AD12" s="22">
        <f>IF(G12=Hoja2!$J$5,IF(AND('Ficha Resumen'!$Q$18=Hoja2!$H$5,Personal!$E12=Hoja2!$B$31),Personal!$J$7*(Personal!$AF12+Personal!$AH12),IF(AND('Ficha Resumen'!$Q$18=Hoja2!$H$6,Personal!$E12=Hoja2!$B$31),Personal!$J$6*(Personal!$AF12+Personal!$AH12),0)),0)</f>
        <v>0</v>
      </c>
      <c r="AE12" s="119">
        <f t="shared" si="9"/>
        <v>0</v>
      </c>
      <c r="AF12" s="22">
        <f t="shared" si="10"/>
        <v>0</v>
      </c>
      <c r="AG12" s="22">
        <f t="shared" si="11"/>
        <v>0</v>
      </c>
      <c r="AH12" s="22">
        <f t="shared" si="12"/>
        <v>0</v>
      </c>
      <c r="AI12" s="26"/>
      <c r="AJ12" s="3"/>
      <c r="AK12" s="22">
        <f t="shared" si="13"/>
        <v>0</v>
      </c>
      <c r="AL12" s="22">
        <f>IF(G12=Hoja2!$J$5,IF(AND('Ficha Resumen'!$Q$18=Hoja2!$H$5,Personal!$E12=Hoja2!$B$31),Personal!$J$7*(Personal!$AN12+Personal!$AP12),IF(AND('Ficha Resumen'!$Q$18=Hoja2!$H$6,Personal!$E12=Hoja2!$B$31),Personal!$J$6*(Personal!$AN12+Personal!$AP12),0)),0)</f>
        <v>0</v>
      </c>
      <c r="AM12" s="119">
        <f t="shared" si="14"/>
        <v>0</v>
      </c>
      <c r="AN12" s="25">
        <f t="shared" si="15"/>
        <v>0</v>
      </c>
      <c r="AO12" s="22">
        <f t="shared" si="16"/>
        <v>0</v>
      </c>
      <c r="AP12" s="25">
        <f t="shared" si="17"/>
        <v>0</v>
      </c>
      <c r="AQ12" s="26"/>
      <c r="AR12" s="3"/>
      <c r="AS12" s="22">
        <f t="shared" si="18"/>
        <v>0</v>
      </c>
      <c r="AT12" s="22">
        <f>IF(G12=Hoja2!$J$5,IF(AND('Ficha Resumen'!$Q$18=Hoja2!$H$5,Personal!$E12=Hoja2!$B$31),Personal!$J$7*(Personal!$AV12+Personal!$AX12),IF(AND('Ficha Resumen'!$Q$18=Hoja2!$H$6,Personal!$E12=Hoja2!$B$31),Personal!$J$6*(Personal!$AV12+Personal!$AX12),0)),0)</f>
        <v>0</v>
      </c>
      <c r="AU12" s="119">
        <f t="shared" si="19"/>
        <v>0</v>
      </c>
      <c r="AV12" s="25">
        <f t="shared" si="20"/>
        <v>0</v>
      </c>
      <c r="AW12" s="22">
        <f t="shared" si="21"/>
        <v>0</v>
      </c>
      <c r="AX12" s="25">
        <f t="shared" si="22"/>
        <v>0</v>
      </c>
      <c r="AY12" s="64">
        <f>+IF(AND(E12=Hoja2!$B$31,(N12+V12+AD12+AL12+AT12)&gt;0),(N12+V12+AD12+AL12+AT12),IF(E12=Hoja2!$B$31,(M12+U12+AC12+AK12+AS12),0))</f>
        <v>0</v>
      </c>
      <c r="AZ12" s="64">
        <f>+IF(E12=Hoja2!$B$31,(M12+U12+AC12+AK12+AS12)-AY12,IF(E12=Hoja2!$B$32,(M12+U12+AC12+AK12+AS12),0))</f>
        <v>0</v>
      </c>
      <c r="BA12" s="64">
        <f>+IF(E12=Hoja2!$B$34,(M12+U12+AC12+AK12+AS12),0)</f>
        <v>0</v>
      </c>
      <c r="BB12" s="64">
        <f>+IF(E12=Hoja2!$B$33,(M12+U12+AC12+AK12+AS12),0)</f>
        <v>0</v>
      </c>
      <c r="BC12" s="65">
        <f t="shared" si="23"/>
        <v>0</v>
      </c>
      <c r="BD12" s="89">
        <f>+IF(OR(C12=Hoja2!$B$92,C12=Hoja2!$B$93,C12=Hoja2!$B$94),Personal!AY12,0)</f>
        <v>0</v>
      </c>
    </row>
    <row r="13" spans="2:56" x14ac:dyDescent="0.35">
      <c r="B13" s="3"/>
      <c r="C13" s="3"/>
      <c r="D13" s="24"/>
      <c r="E13" s="3"/>
      <c r="F13" s="4"/>
      <c r="G13" s="4"/>
      <c r="H13" s="4"/>
      <c r="I13" s="78">
        <f>+IF(H13=Hoja2!$B$27,0.2102,IF(H13=Hoja2!$B$28,0.58,0))</f>
        <v>0</v>
      </c>
      <c r="J13" s="30"/>
      <c r="K13" s="26"/>
      <c r="L13" s="3"/>
      <c r="M13" s="22">
        <f t="shared" si="0"/>
        <v>0</v>
      </c>
      <c r="N13" s="22">
        <f>+IF(G13=Hoja2!$J$5,IF(AND('Ficha Resumen'!$Q$18=Hoja2!$H$5,Personal!$E13=Hoja2!$B$31),Personal!$J$7*(Personal!$P13+Personal!$R13),IF(AND('Ficha Resumen'!$Q$18=Hoja2!$H$6,Personal!$E13=Hoja2!$B$31),Personal!$J$6*(Personal!$P13+Personal!$R13),0)),0)</f>
        <v>0</v>
      </c>
      <c r="O13" s="119">
        <f>+IF(J13=Hoja2!$B$22,F13/160,IF(Personal!J13=Hoja2!$B$23,F13/80,0))*(1+O$4)</f>
        <v>0</v>
      </c>
      <c r="P13" s="22">
        <f t="shared" si="1"/>
        <v>0</v>
      </c>
      <c r="Q13" s="22">
        <f>+IF(J13=Hoja2!$B$22,F13*I13/160,IF(Personal!J13=Hoja2!$B$23,F13*I13/80,0))*(1+O$4)</f>
        <v>0</v>
      </c>
      <c r="R13" s="22">
        <f t="shared" si="2"/>
        <v>0</v>
      </c>
      <c r="S13" s="26"/>
      <c r="T13" s="3"/>
      <c r="U13" s="22">
        <f t="shared" si="3"/>
        <v>0</v>
      </c>
      <c r="V13" s="22">
        <f>IF(G13=Hoja2!$J$5,IF(AND('Ficha Resumen'!$Q$18=Hoja2!$H$5,Personal!$E13=Hoja2!$B$31),Personal!$J$7*(Personal!$X13+Personal!$Z13),IF(AND('Ficha Resumen'!$Q$18=Hoja2!$H$6,Personal!$E13=Hoja2!$B$31),Personal!$J$6*(Personal!$X13+Personal!$Z13),0)),0)</f>
        <v>0</v>
      </c>
      <c r="W13" s="119">
        <f t="shared" si="4"/>
        <v>0</v>
      </c>
      <c r="X13" s="22">
        <f t="shared" si="5"/>
        <v>0</v>
      </c>
      <c r="Y13" s="22">
        <f t="shared" si="6"/>
        <v>0</v>
      </c>
      <c r="Z13" s="22">
        <f t="shared" si="7"/>
        <v>0</v>
      </c>
      <c r="AA13" s="26"/>
      <c r="AB13" s="3"/>
      <c r="AC13" s="22">
        <f t="shared" si="8"/>
        <v>0</v>
      </c>
      <c r="AD13" s="22">
        <f>IF(G13=Hoja2!$J$5,IF(AND('Ficha Resumen'!$Q$18=Hoja2!$H$5,Personal!$E13=Hoja2!$B$31),Personal!$J$7*(Personal!$AF13+Personal!$AH13),IF(AND('Ficha Resumen'!$Q$18=Hoja2!$H$6,Personal!$E13=Hoja2!$B$31),Personal!$J$6*(Personal!$AF13+Personal!$AH13),0)),0)</f>
        <v>0</v>
      </c>
      <c r="AE13" s="119">
        <f t="shared" si="9"/>
        <v>0</v>
      </c>
      <c r="AF13" s="22">
        <f t="shared" si="10"/>
        <v>0</v>
      </c>
      <c r="AG13" s="22">
        <f t="shared" si="11"/>
        <v>0</v>
      </c>
      <c r="AH13" s="22">
        <f t="shared" si="12"/>
        <v>0</v>
      </c>
      <c r="AI13" s="26"/>
      <c r="AJ13" s="3"/>
      <c r="AK13" s="22">
        <f t="shared" si="13"/>
        <v>0</v>
      </c>
      <c r="AL13" s="22">
        <f>IF(G13=Hoja2!$J$5,IF(AND('Ficha Resumen'!$Q$18=Hoja2!$H$5,Personal!$E13=Hoja2!$B$31),Personal!$J$7*(Personal!$AN13+Personal!$AP13),IF(AND('Ficha Resumen'!$Q$18=Hoja2!$H$6,Personal!$E13=Hoja2!$B$31),Personal!$J$6*(Personal!$AN13+Personal!$AP13),0)),0)</f>
        <v>0</v>
      </c>
      <c r="AM13" s="119">
        <f t="shared" si="14"/>
        <v>0</v>
      </c>
      <c r="AN13" s="25">
        <f t="shared" si="15"/>
        <v>0</v>
      </c>
      <c r="AO13" s="22">
        <f t="shared" si="16"/>
        <v>0</v>
      </c>
      <c r="AP13" s="25">
        <f t="shared" si="17"/>
        <v>0</v>
      </c>
      <c r="AQ13" s="26"/>
      <c r="AR13" s="3"/>
      <c r="AS13" s="22">
        <f t="shared" si="18"/>
        <v>0</v>
      </c>
      <c r="AT13" s="22">
        <f>IF(G13=Hoja2!$J$5,IF(AND('Ficha Resumen'!$Q$18=Hoja2!$H$5,Personal!$E13=Hoja2!$B$31),Personal!$J$7*(Personal!$AV13+Personal!$AX13),IF(AND('Ficha Resumen'!$Q$18=Hoja2!$H$6,Personal!$E13=Hoja2!$B$31),Personal!$J$6*(Personal!$AV13+Personal!$AX13),0)),0)</f>
        <v>0</v>
      </c>
      <c r="AU13" s="119">
        <f t="shared" si="19"/>
        <v>0</v>
      </c>
      <c r="AV13" s="25">
        <f t="shared" si="20"/>
        <v>0</v>
      </c>
      <c r="AW13" s="22">
        <f t="shared" si="21"/>
        <v>0</v>
      </c>
      <c r="AX13" s="25">
        <f t="shared" si="22"/>
        <v>0</v>
      </c>
      <c r="AY13" s="64">
        <f>+IF(AND(E13=Hoja2!$B$31,(N13+V13+AD13+AL13+AT13)&gt;0),(N13+V13+AD13+AL13+AT13),IF(E13=Hoja2!$B$31,(M13+U13+AC13+AK13+AS13),0))</f>
        <v>0</v>
      </c>
      <c r="AZ13" s="64">
        <f>+IF(E13=Hoja2!$B$31,(M13+U13+AC13+AK13+AS13)-AY13,IF(E13=Hoja2!$B$32,(M13+U13+AC13+AK13+AS13),0))</f>
        <v>0</v>
      </c>
      <c r="BA13" s="64">
        <f>+IF(E13=Hoja2!$B$34,(M13+U13+AC13+AK13+AS13),0)</f>
        <v>0</v>
      </c>
      <c r="BB13" s="64">
        <f>+IF(E13=Hoja2!$B$33,(M13+U13+AC13+AK13+AS13),0)</f>
        <v>0</v>
      </c>
      <c r="BC13" s="65">
        <f t="shared" si="23"/>
        <v>0</v>
      </c>
      <c r="BD13" s="89">
        <f>+IF(OR(C13=Hoja2!$B$92,C13=Hoja2!$B$93,C13=Hoja2!$B$94),Personal!AY13,0)</f>
        <v>0</v>
      </c>
    </row>
    <row r="14" spans="2:56" x14ac:dyDescent="0.35">
      <c r="B14" s="3"/>
      <c r="C14" s="3"/>
      <c r="D14" s="24"/>
      <c r="E14" s="3"/>
      <c r="F14" s="4"/>
      <c r="G14" s="4"/>
      <c r="H14" s="4"/>
      <c r="I14" s="78">
        <f>+IF(H14=Hoja2!$B$27,0.2102,IF(H14=Hoja2!$B$28,0.58,0))</f>
        <v>0</v>
      </c>
      <c r="J14" s="30"/>
      <c r="K14" s="26"/>
      <c r="L14" s="3"/>
      <c r="M14" s="22">
        <f t="shared" si="0"/>
        <v>0</v>
      </c>
      <c r="N14" s="22">
        <f>+IF(G14=Hoja2!$J$5,IF(AND('Ficha Resumen'!$Q$18=Hoja2!$H$5,Personal!$E14=Hoja2!$B$31),Personal!$J$7*(Personal!$P14+Personal!$R14),IF(AND('Ficha Resumen'!$Q$18=Hoja2!$H$6,Personal!$E14=Hoja2!$B$31),Personal!$J$6*(Personal!$P14+Personal!$R14),0)),0)</f>
        <v>0</v>
      </c>
      <c r="O14" s="119">
        <f>+IF(J14=Hoja2!$B$22,F14/160,IF(Personal!J14=Hoja2!$B$23,F14/80,0))*(1+O$4)</f>
        <v>0</v>
      </c>
      <c r="P14" s="22">
        <f t="shared" si="1"/>
        <v>0</v>
      </c>
      <c r="Q14" s="22">
        <f>+IF(J14=Hoja2!$B$22,F14*I14/160,IF(Personal!J14=Hoja2!$B$23,F14*I14/80,0))*(1+O$4)</f>
        <v>0</v>
      </c>
      <c r="R14" s="22">
        <f t="shared" si="2"/>
        <v>0</v>
      </c>
      <c r="S14" s="26"/>
      <c r="T14" s="3"/>
      <c r="U14" s="22">
        <f t="shared" si="3"/>
        <v>0</v>
      </c>
      <c r="V14" s="22">
        <f>IF(G14=Hoja2!$J$5,IF(AND('Ficha Resumen'!$Q$18=Hoja2!$H$5,Personal!$E14=Hoja2!$B$31),Personal!$J$7*(Personal!$X14+Personal!$Z14),IF(AND('Ficha Resumen'!$Q$18=Hoja2!$H$6,Personal!$E14=Hoja2!$B$31),Personal!$J$6*(Personal!$X14+Personal!$Z14),0)),0)</f>
        <v>0</v>
      </c>
      <c r="W14" s="119">
        <f t="shared" si="4"/>
        <v>0</v>
      </c>
      <c r="X14" s="22">
        <f t="shared" si="5"/>
        <v>0</v>
      </c>
      <c r="Y14" s="22">
        <f t="shared" si="6"/>
        <v>0</v>
      </c>
      <c r="Z14" s="22">
        <f t="shared" si="7"/>
        <v>0</v>
      </c>
      <c r="AA14" s="26"/>
      <c r="AB14" s="3"/>
      <c r="AC14" s="22">
        <f t="shared" si="8"/>
        <v>0</v>
      </c>
      <c r="AD14" s="22">
        <f>IF(G14=Hoja2!$J$5,IF(AND('Ficha Resumen'!$Q$18=Hoja2!$H$5,Personal!$E14=Hoja2!$B$31),Personal!$J$7*(Personal!$AF14+Personal!$AH14),IF(AND('Ficha Resumen'!$Q$18=Hoja2!$H$6,Personal!$E14=Hoja2!$B$31),Personal!$J$6*(Personal!$AF14+Personal!$AH14),0)),0)</f>
        <v>0</v>
      </c>
      <c r="AE14" s="119">
        <f t="shared" si="9"/>
        <v>0</v>
      </c>
      <c r="AF14" s="22">
        <f t="shared" si="10"/>
        <v>0</v>
      </c>
      <c r="AG14" s="22">
        <f t="shared" si="11"/>
        <v>0</v>
      </c>
      <c r="AH14" s="22">
        <f t="shared" si="12"/>
        <v>0</v>
      </c>
      <c r="AI14" s="26"/>
      <c r="AJ14" s="3"/>
      <c r="AK14" s="22">
        <f t="shared" si="13"/>
        <v>0</v>
      </c>
      <c r="AL14" s="22">
        <f>IF(G14=Hoja2!$J$5,IF(AND('Ficha Resumen'!$Q$18=Hoja2!$H$5,Personal!$E14=Hoja2!$B$31),Personal!$J$7*(Personal!$AN14+Personal!$AP14),IF(AND('Ficha Resumen'!$Q$18=Hoja2!$H$6,Personal!$E14=Hoja2!$B$31),Personal!$J$6*(Personal!$AN14+Personal!$AP14),0)),0)</f>
        <v>0</v>
      </c>
      <c r="AM14" s="119">
        <f t="shared" si="14"/>
        <v>0</v>
      </c>
      <c r="AN14" s="25">
        <f t="shared" si="15"/>
        <v>0</v>
      </c>
      <c r="AO14" s="22">
        <f t="shared" si="16"/>
        <v>0</v>
      </c>
      <c r="AP14" s="25">
        <f t="shared" si="17"/>
        <v>0</v>
      </c>
      <c r="AQ14" s="26"/>
      <c r="AR14" s="3"/>
      <c r="AS14" s="22">
        <f t="shared" si="18"/>
        <v>0</v>
      </c>
      <c r="AT14" s="22">
        <f>IF(G14=Hoja2!$J$5,IF(AND('Ficha Resumen'!$Q$18=Hoja2!$H$5,Personal!$E14=Hoja2!$B$31),Personal!$J$7*(Personal!$AV14+Personal!$AX14),IF(AND('Ficha Resumen'!$Q$18=Hoja2!$H$6,Personal!$E14=Hoja2!$B$31),Personal!$J$6*(Personal!$AV14+Personal!$AX14),0)),0)</f>
        <v>0</v>
      </c>
      <c r="AU14" s="119">
        <f t="shared" si="19"/>
        <v>0</v>
      </c>
      <c r="AV14" s="25">
        <f t="shared" si="20"/>
        <v>0</v>
      </c>
      <c r="AW14" s="22">
        <f t="shared" si="21"/>
        <v>0</v>
      </c>
      <c r="AX14" s="25">
        <f t="shared" si="22"/>
        <v>0</v>
      </c>
      <c r="AY14" s="64">
        <f>+IF(AND(E14=Hoja2!$B$31,(N14+V14+AD14+AL14+AT14)&gt;0),(N14+V14+AD14+AL14+AT14),IF(E14=Hoja2!$B$31,(M14+U14+AC14+AK14+AS14),0))</f>
        <v>0</v>
      </c>
      <c r="AZ14" s="64">
        <f>+IF(E14=Hoja2!$B$31,(M14+U14+AC14+AK14+AS14)-AY14,IF(E14=Hoja2!$B$32,(M14+U14+AC14+AK14+AS14),0))</f>
        <v>0</v>
      </c>
      <c r="BA14" s="64">
        <f>+IF(E14=Hoja2!$B$34,(M14+U14+AC14+AK14+AS14),0)</f>
        <v>0</v>
      </c>
      <c r="BB14" s="64">
        <f>+IF(E14=Hoja2!$B$33,(M14+U14+AC14+AK14+AS14),0)</f>
        <v>0</v>
      </c>
      <c r="BC14" s="65">
        <f t="shared" si="23"/>
        <v>0</v>
      </c>
      <c r="BD14" s="89">
        <f>+IF(OR(C14=Hoja2!$B$92,C14=Hoja2!$B$93,C14=Hoja2!$B$94),Personal!AY14,0)</f>
        <v>0</v>
      </c>
    </row>
    <row r="15" spans="2:56" x14ac:dyDescent="0.35">
      <c r="B15" s="3"/>
      <c r="C15" s="3"/>
      <c r="D15" s="24"/>
      <c r="E15" s="3"/>
      <c r="F15" s="4"/>
      <c r="G15" s="4"/>
      <c r="H15" s="4"/>
      <c r="I15" s="78">
        <f>+IF(H15=Hoja2!$B$27,0.2102,IF(H15=Hoja2!$B$28,0.58,0))</f>
        <v>0</v>
      </c>
      <c r="J15" s="30"/>
      <c r="K15" s="26"/>
      <c r="L15" s="3"/>
      <c r="M15" s="22">
        <f t="shared" si="0"/>
        <v>0</v>
      </c>
      <c r="N15" s="22">
        <f>+IF(G15=Hoja2!$J$5,IF(AND('Ficha Resumen'!$Q$18=Hoja2!$H$5,Personal!$E15=Hoja2!$B$31),Personal!$J$7*(Personal!$P15+Personal!$R15),IF(AND('Ficha Resumen'!$Q$18=Hoja2!$H$6,Personal!$E15=Hoja2!$B$31),Personal!$J$6*(Personal!$P15+Personal!$R15),0)),0)</f>
        <v>0</v>
      </c>
      <c r="O15" s="119">
        <f>+IF(J15=Hoja2!$B$22,F15/160,IF(Personal!J15=Hoja2!$B$23,F15/80,0))*(1+O$4)</f>
        <v>0</v>
      </c>
      <c r="P15" s="22">
        <f t="shared" si="1"/>
        <v>0</v>
      </c>
      <c r="Q15" s="22">
        <f>+IF(J15=Hoja2!$B$22,F15*I15/160,IF(Personal!J15=Hoja2!$B$23,F15*I15/80,0))*(1+O$4)</f>
        <v>0</v>
      </c>
      <c r="R15" s="22">
        <f t="shared" si="2"/>
        <v>0</v>
      </c>
      <c r="S15" s="26"/>
      <c r="T15" s="3"/>
      <c r="U15" s="22">
        <f t="shared" si="3"/>
        <v>0</v>
      </c>
      <c r="V15" s="22">
        <f>IF(G15=Hoja2!$J$5,IF(AND('Ficha Resumen'!$Q$18=Hoja2!$H$5,Personal!$E15=Hoja2!$B$31),Personal!$J$7*(Personal!$X15+Personal!$Z15),IF(AND('Ficha Resumen'!$Q$18=Hoja2!$H$6,Personal!$E15=Hoja2!$B$31),Personal!$J$6*(Personal!$X15+Personal!$Z15),0)),0)</f>
        <v>0</v>
      </c>
      <c r="W15" s="119">
        <f t="shared" si="4"/>
        <v>0</v>
      </c>
      <c r="X15" s="22">
        <f t="shared" si="5"/>
        <v>0</v>
      </c>
      <c r="Y15" s="22">
        <f t="shared" si="6"/>
        <v>0</v>
      </c>
      <c r="Z15" s="22">
        <f t="shared" si="7"/>
        <v>0</v>
      </c>
      <c r="AA15" s="26"/>
      <c r="AB15" s="3"/>
      <c r="AC15" s="22">
        <f t="shared" si="8"/>
        <v>0</v>
      </c>
      <c r="AD15" s="22">
        <f>IF(G15=Hoja2!$J$5,IF(AND('Ficha Resumen'!$Q$18=Hoja2!$H$5,Personal!$E15=Hoja2!$B$31),Personal!$J$7*(Personal!$AF15+Personal!$AH15),IF(AND('Ficha Resumen'!$Q$18=Hoja2!$H$6,Personal!$E15=Hoja2!$B$31),Personal!$J$6*(Personal!$AF15+Personal!$AH15),0)),0)</f>
        <v>0</v>
      </c>
      <c r="AE15" s="119">
        <f t="shared" si="9"/>
        <v>0</v>
      </c>
      <c r="AF15" s="22">
        <f t="shared" si="10"/>
        <v>0</v>
      </c>
      <c r="AG15" s="22">
        <f t="shared" si="11"/>
        <v>0</v>
      </c>
      <c r="AH15" s="22">
        <f t="shared" si="12"/>
        <v>0</v>
      </c>
      <c r="AI15" s="26"/>
      <c r="AJ15" s="3"/>
      <c r="AK15" s="22">
        <f t="shared" si="13"/>
        <v>0</v>
      </c>
      <c r="AL15" s="22">
        <f>IF(G15=Hoja2!$J$5,IF(AND('Ficha Resumen'!$Q$18=Hoja2!$H$5,Personal!$E15=Hoja2!$B$31),Personal!$J$7*(Personal!$AN15+Personal!$AP15),IF(AND('Ficha Resumen'!$Q$18=Hoja2!$H$6,Personal!$E15=Hoja2!$B$31),Personal!$J$6*(Personal!$AN15+Personal!$AP15),0)),0)</f>
        <v>0</v>
      </c>
      <c r="AM15" s="119">
        <f t="shared" si="14"/>
        <v>0</v>
      </c>
      <c r="AN15" s="25">
        <f t="shared" si="15"/>
        <v>0</v>
      </c>
      <c r="AO15" s="22">
        <f t="shared" si="16"/>
        <v>0</v>
      </c>
      <c r="AP15" s="25">
        <f t="shared" si="17"/>
        <v>0</v>
      </c>
      <c r="AQ15" s="26"/>
      <c r="AR15" s="3"/>
      <c r="AS15" s="22">
        <f t="shared" si="18"/>
        <v>0</v>
      </c>
      <c r="AT15" s="22">
        <f>IF(G15=Hoja2!$J$5,IF(AND('Ficha Resumen'!$Q$18=Hoja2!$H$5,Personal!$E15=Hoja2!$B$31),Personal!$J$7*(Personal!$AV15+Personal!$AX15),IF(AND('Ficha Resumen'!$Q$18=Hoja2!$H$6,Personal!$E15=Hoja2!$B$31),Personal!$J$6*(Personal!$AV15+Personal!$AX15),0)),0)</f>
        <v>0</v>
      </c>
      <c r="AU15" s="119">
        <f t="shared" si="19"/>
        <v>0</v>
      </c>
      <c r="AV15" s="25">
        <f t="shared" si="20"/>
        <v>0</v>
      </c>
      <c r="AW15" s="22">
        <f t="shared" si="21"/>
        <v>0</v>
      </c>
      <c r="AX15" s="25">
        <f t="shared" si="22"/>
        <v>0</v>
      </c>
      <c r="AY15" s="64">
        <f>+IF(AND(E15=Hoja2!$B$31,(N15+V15+AD15+AL15+AT15)&gt;0),(N15+V15+AD15+AL15+AT15),IF(E15=Hoja2!$B$31,(M15+U15+AC15+AK15+AS15),0))</f>
        <v>0</v>
      </c>
      <c r="AZ15" s="64">
        <f>+IF(E15=Hoja2!$B$31,(M15+U15+AC15+AK15+AS15)-AY15,IF(E15=Hoja2!$B$32,(M15+U15+AC15+AK15+AS15),0))</f>
        <v>0</v>
      </c>
      <c r="BA15" s="64">
        <f>+IF(E15=Hoja2!$B$34,(M15+U15+AC15+AK15+AS15),0)</f>
        <v>0</v>
      </c>
      <c r="BB15" s="64">
        <f>+IF(E15=Hoja2!$B$33,(M15+U15+AC15+AK15+AS15),0)</f>
        <v>0</v>
      </c>
      <c r="BC15" s="65">
        <f t="shared" si="23"/>
        <v>0</v>
      </c>
      <c r="BD15" s="89">
        <f>+IF(OR(C15=Hoja2!$B$92,C15=Hoja2!$B$93,C15=Hoja2!$B$94),Personal!AY15,0)</f>
        <v>0</v>
      </c>
    </row>
    <row r="16" spans="2:56" x14ac:dyDescent="0.35">
      <c r="B16" s="3"/>
      <c r="C16" s="3"/>
      <c r="D16" s="24"/>
      <c r="E16" s="3"/>
      <c r="F16" s="4"/>
      <c r="G16" s="4"/>
      <c r="H16" s="4"/>
      <c r="I16" s="78">
        <f>+IF(H16=Hoja2!$B$27,0.2102,IF(H16=Hoja2!$B$28,0.58,0))</f>
        <v>0</v>
      </c>
      <c r="J16" s="30"/>
      <c r="K16" s="26"/>
      <c r="L16" s="3"/>
      <c r="M16" s="22">
        <f t="shared" si="0"/>
        <v>0</v>
      </c>
      <c r="N16" s="22">
        <f>+IF(G16=Hoja2!$J$5,IF(AND('Ficha Resumen'!$Q$18=Hoja2!$H$5,Personal!$E16=Hoja2!$B$31),Personal!$J$7*(Personal!$P16+Personal!$R16),IF(AND('Ficha Resumen'!$Q$18=Hoja2!$H$6,Personal!$E16=Hoja2!$B$31),Personal!$J$6*(Personal!$P16+Personal!$R16),0)),0)</f>
        <v>0</v>
      </c>
      <c r="O16" s="119">
        <f>+IF(J16=Hoja2!$B$22,F16/160,IF(Personal!J16=Hoja2!$B$23,F16/80,0))*(1+O$4)</f>
        <v>0</v>
      </c>
      <c r="P16" s="22">
        <f t="shared" si="1"/>
        <v>0</v>
      </c>
      <c r="Q16" s="22">
        <f>+IF(J16=Hoja2!$B$22,F16*I16/160,IF(Personal!J16=Hoja2!$B$23,F16*I16/80,0))*(1+O$4)</f>
        <v>0</v>
      </c>
      <c r="R16" s="22">
        <f t="shared" si="2"/>
        <v>0</v>
      </c>
      <c r="S16" s="26"/>
      <c r="T16" s="3"/>
      <c r="U16" s="22">
        <f t="shared" si="3"/>
        <v>0</v>
      </c>
      <c r="V16" s="22">
        <f>IF(G16=Hoja2!$J$5,IF(AND('Ficha Resumen'!$Q$18=Hoja2!$H$5,Personal!$E16=Hoja2!$B$31),Personal!$J$7*(Personal!$X16+Personal!$Z16),IF(AND('Ficha Resumen'!$Q$18=Hoja2!$H$6,Personal!$E16=Hoja2!$B$31),Personal!$J$6*(Personal!$X16+Personal!$Z16),0)),0)</f>
        <v>0</v>
      </c>
      <c r="W16" s="119">
        <f t="shared" si="4"/>
        <v>0</v>
      </c>
      <c r="X16" s="22">
        <f t="shared" si="5"/>
        <v>0</v>
      </c>
      <c r="Y16" s="22">
        <f t="shared" si="6"/>
        <v>0</v>
      </c>
      <c r="Z16" s="22">
        <f t="shared" si="7"/>
        <v>0</v>
      </c>
      <c r="AA16" s="26"/>
      <c r="AB16" s="3"/>
      <c r="AC16" s="22">
        <f t="shared" si="8"/>
        <v>0</v>
      </c>
      <c r="AD16" s="22">
        <f>IF(G16=Hoja2!$J$5,IF(AND('Ficha Resumen'!$Q$18=Hoja2!$H$5,Personal!$E16=Hoja2!$B$31),Personal!$J$7*(Personal!$AF16+Personal!$AH16),IF(AND('Ficha Resumen'!$Q$18=Hoja2!$H$6,Personal!$E16=Hoja2!$B$31),Personal!$J$6*(Personal!$AF16+Personal!$AH16),0)),0)</f>
        <v>0</v>
      </c>
      <c r="AE16" s="119">
        <f t="shared" si="9"/>
        <v>0</v>
      </c>
      <c r="AF16" s="22">
        <f t="shared" si="10"/>
        <v>0</v>
      </c>
      <c r="AG16" s="22">
        <f t="shared" si="11"/>
        <v>0</v>
      </c>
      <c r="AH16" s="22">
        <f t="shared" si="12"/>
        <v>0</v>
      </c>
      <c r="AI16" s="26"/>
      <c r="AJ16" s="3"/>
      <c r="AK16" s="22">
        <f t="shared" si="13"/>
        <v>0</v>
      </c>
      <c r="AL16" s="22">
        <f>IF(G16=Hoja2!$J$5,IF(AND('Ficha Resumen'!$Q$18=Hoja2!$H$5,Personal!$E16=Hoja2!$B$31),Personal!$J$7*(Personal!$AN16+Personal!$AP16),IF(AND('Ficha Resumen'!$Q$18=Hoja2!$H$6,Personal!$E16=Hoja2!$B$31),Personal!$J$6*(Personal!$AN16+Personal!$AP16),0)),0)</f>
        <v>0</v>
      </c>
      <c r="AM16" s="119">
        <f t="shared" si="14"/>
        <v>0</v>
      </c>
      <c r="AN16" s="25">
        <f t="shared" si="15"/>
        <v>0</v>
      </c>
      <c r="AO16" s="22">
        <f t="shared" si="16"/>
        <v>0</v>
      </c>
      <c r="AP16" s="25">
        <f t="shared" si="17"/>
        <v>0</v>
      </c>
      <c r="AQ16" s="26"/>
      <c r="AR16" s="3"/>
      <c r="AS16" s="22">
        <f t="shared" si="18"/>
        <v>0</v>
      </c>
      <c r="AT16" s="22">
        <f>IF(G16=Hoja2!$J$5,IF(AND('Ficha Resumen'!$Q$18=Hoja2!$H$5,Personal!$E16=Hoja2!$B$31),Personal!$J$7*(Personal!$AV16+Personal!$AX16),IF(AND('Ficha Resumen'!$Q$18=Hoja2!$H$6,Personal!$E16=Hoja2!$B$31),Personal!$J$6*(Personal!$AV16+Personal!$AX16),0)),0)</f>
        <v>0</v>
      </c>
      <c r="AU16" s="119">
        <f t="shared" si="19"/>
        <v>0</v>
      </c>
      <c r="AV16" s="25">
        <f t="shared" si="20"/>
        <v>0</v>
      </c>
      <c r="AW16" s="22">
        <f t="shared" si="21"/>
        <v>0</v>
      </c>
      <c r="AX16" s="25">
        <f t="shared" si="22"/>
        <v>0</v>
      </c>
      <c r="AY16" s="64">
        <f>+IF(AND(E16=Hoja2!$B$31,(N16+V16+AD16+AL16+AT16)&gt;0),(N16+V16+AD16+AL16+AT16),IF(E16=Hoja2!$B$31,(M16+U16+AC16+AK16+AS16),0))</f>
        <v>0</v>
      </c>
      <c r="AZ16" s="64">
        <f>+IF(E16=Hoja2!$B$31,(M16+U16+AC16+AK16+AS16)-AY16,IF(E16=Hoja2!$B$32,(M16+U16+AC16+AK16+AS16),0))</f>
        <v>0</v>
      </c>
      <c r="BA16" s="64">
        <f>+IF(E16=Hoja2!$B$34,(M16+U16+AC16+AK16+AS16),0)</f>
        <v>0</v>
      </c>
      <c r="BB16" s="64">
        <f>+IF(E16=Hoja2!$B$33,(M16+U16+AC16+AK16+AS16),0)</f>
        <v>0</v>
      </c>
      <c r="BC16" s="65">
        <f t="shared" si="23"/>
        <v>0</v>
      </c>
      <c r="BD16" s="89">
        <f>+IF(OR(C16=Hoja2!$B$92,C16=Hoja2!$B$93,C16=Hoja2!$B$94),Personal!AY16,0)</f>
        <v>0</v>
      </c>
    </row>
    <row r="17" spans="2:56" x14ac:dyDescent="0.35">
      <c r="B17" s="3"/>
      <c r="C17" s="3"/>
      <c r="D17" s="24"/>
      <c r="E17" s="3"/>
      <c r="F17" s="4"/>
      <c r="G17" s="4"/>
      <c r="H17" s="4"/>
      <c r="I17" s="78">
        <f>+IF(H17=Hoja2!$B$27,0.2102,IF(H17=Hoja2!$B$28,0.58,0))</f>
        <v>0</v>
      </c>
      <c r="J17" s="30"/>
      <c r="K17" s="26"/>
      <c r="L17" s="3"/>
      <c r="M17" s="22">
        <f t="shared" si="0"/>
        <v>0</v>
      </c>
      <c r="N17" s="22">
        <f>+IF(G17=Hoja2!$J$5,IF(AND('Ficha Resumen'!$Q$18=Hoja2!$H$5,Personal!$E17=Hoja2!$B$31),Personal!$J$7*(Personal!$P17+Personal!$R17),IF(AND('Ficha Resumen'!$Q$18=Hoja2!$H$6,Personal!$E17=Hoja2!$B$31),Personal!$J$6*(Personal!$P17+Personal!$R17),0)),0)</f>
        <v>0</v>
      </c>
      <c r="O17" s="119">
        <f>+IF(J17=Hoja2!$B$22,F17/160,IF(Personal!J17=Hoja2!$B$23,F17/80,0))*(1+O$4)</f>
        <v>0</v>
      </c>
      <c r="P17" s="22">
        <f t="shared" si="1"/>
        <v>0</v>
      </c>
      <c r="Q17" s="22">
        <f>+IF(J17=Hoja2!$B$22,F17*I17/160,IF(Personal!J17=Hoja2!$B$23,F17*I17/80,0))*(1+O$4)</f>
        <v>0</v>
      </c>
      <c r="R17" s="22">
        <f t="shared" si="2"/>
        <v>0</v>
      </c>
      <c r="S17" s="26"/>
      <c r="T17" s="3"/>
      <c r="U17" s="22">
        <f t="shared" si="3"/>
        <v>0</v>
      </c>
      <c r="V17" s="22">
        <f>IF(G17=Hoja2!$J$5,IF(AND('Ficha Resumen'!$Q$18=Hoja2!$H$5,Personal!$E17=Hoja2!$B$31),Personal!$J$7*(Personal!$X17+Personal!$Z17),IF(AND('Ficha Resumen'!$Q$18=Hoja2!$H$6,Personal!$E17=Hoja2!$B$31),Personal!$J$6*(Personal!$X17+Personal!$Z17),0)),0)</f>
        <v>0</v>
      </c>
      <c r="W17" s="119">
        <f t="shared" si="4"/>
        <v>0</v>
      </c>
      <c r="X17" s="22">
        <f t="shared" si="5"/>
        <v>0</v>
      </c>
      <c r="Y17" s="22">
        <f t="shared" si="6"/>
        <v>0</v>
      </c>
      <c r="Z17" s="22">
        <f t="shared" si="7"/>
        <v>0</v>
      </c>
      <c r="AA17" s="26"/>
      <c r="AB17" s="3"/>
      <c r="AC17" s="22">
        <f t="shared" si="8"/>
        <v>0</v>
      </c>
      <c r="AD17" s="22">
        <f>IF(G17=Hoja2!$J$5,IF(AND('Ficha Resumen'!$Q$18=Hoja2!$H$5,Personal!$E17=Hoja2!$B$31),Personal!$J$7*(Personal!$AF17+Personal!$AH17),IF(AND('Ficha Resumen'!$Q$18=Hoja2!$H$6,Personal!$E17=Hoja2!$B$31),Personal!$J$6*(Personal!$AF17+Personal!$AH17),0)),0)</f>
        <v>0</v>
      </c>
      <c r="AE17" s="119">
        <f t="shared" si="9"/>
        <v>0</v>
      </c>
      <c r="AF17" s="22">
        <f t="shared" si="10"/>
        <v>0</v>
      </c>
      <c r="AG17" s="22">
        <f t="shared" si="11"/>
        <v>0</v>
      </c>
      <c r="AH17" s="22">
        <f t="shared" si="12"/>
        <v>0</v>
      </c>
      <c r="AI17" s="26"/>
      <c r="AJ17" s="3"/>
      <c r="AK17" s="22">
        <f t="shared" si="13"/>
        <v>0</v>
      </c>
      <c r="AL17" s="22">
        <f>IF(G17=Hoja2!$J$5,IF(AND('Ficha Resumen'!$Q$18=Hoja2!$H$5,Personal!$E17=Hoja2!$B$31),Personal!$J$7*(Personal!$AN17+Personal!$AP17),IF(AND('Ficha Resumen'!$Q$18=Hoja2!$H$6,Personal!$E17=Hoja2!$B$31),Personal!$J$6*(Personal!$AN17+Personal!$AP17),0)),0)</f>
        <v>0</v>
      </c>
      <c r="AM17" s="119">
        <f t="shared" si="14"/>
        <v>0</v>
      </c>
      <c r="AN17" s="25">
        <f t="shared" si="15"/>
        <v>0</v>
      </c>
      <c r="AO17" s="22">
        <f t="shared" si="16"/>
        <v>0</v>
      </c>
      <c r="AP17" s="25">
        <f t="shared" si="17"/>
        <v>0</v>
      </c>
      <c r="AQ17" s="26"/>
      <c r="AR17" s="3"/>
      <c r="AS17" s="22">
        <f t="shared" si="18"/>
        <v>0</v>
      </c>
      <c r="AT17" s="22">
        <f>IF(G17=Hoja2!$J$5,IF(AND('Ficha Resumen'!$Q$18=Hoja2!$H$5,Personal!$E17=Hoja2!$B$31),Personal!$J$7*(Personal!$AV17+Personal!$AX17),IF(AND('Ficha Resumen'!$Q$18=Hoja2!$H$6,Personal!$E17=Hoja2!$B$31),Personal!$J$6*(Personal!$AV17+Personal!$AX17),0)),0)</f>
        <v>0</v>
      </c>
      <c r="AU17" s="119">
        <f t="shared" si="19"/>
        <v>0</v>
      </c>
      <c r="AV17" s="25">
        <f t="shared" si="20"/>
        <v>0</v>
      </c>
      <c r="AW17" s="22">
        <f t="shared" si="21"/>
        <v>0</v>
      </c>
      <c r="AX17" s="25">
        <f t="shared" si="22"/>
        <v>0</v>
      </c>
      <c r="AY17" s="64">
        <f>+IF(AND(E17=Hoja2!$B$31,(N17+V17+AD17+AL17+AT17)&gt;0),(N17+V17+AD17+AL17+AT17),IF(E17=Hoja2!$B$31,(M17+U17+AC17+AK17+AS17),0))</f>
        <v>0</v>
      </c>
      <c r="AZ17" s="64">
        <f>+IF(E17=Hoja2!$B$31,(M17+U17+AC17+AK17+AS17)-AY17,IF(E17=Hoja2!$B$32,(M17+U17+AC17+AK17+AS17),0))</f>
        <v>0</v>
      </c>
      <c r="BA17" s="64">
        <f>+IF(E17=Hoja2!$B$34,(M17+U17+AC17+AK17+AS17),0)</f>
        <v>0</v>
      </c>
      <c r="BB17" s="64">
        <f>+IF(E17=Hoja2!$B$33,(M17+U17+AC17+AK17+AS17),0)</f>
        <v>0</v>
      </c>
      <c r="BC17" s="65">
        <f t="shared" si="23"/>
        <v>0</v>
      </c>
      <c r="BD17" s="89">
        <f>+IF(OR(C17=Hoja2!$B$92,C17=Hoja2!$B$93,C17=Hoja2!$B$94),Personal!AY17,0)</f>
        <v>0</v>
      </c>
    </row>
    <row r="18" spans="2:56" x14ac:dyDescent="0.35">
      <c r="B18" s="3"/>
      <c r="C18" s="3"/>
      <c r="D18" s="24"/>
      <c r="E18" s="3"/>
      <c r="F18" s="4"/>
      <c r="G18" s="4"/>
      <c r="H18" s="4"/>
      <c r="I18" s="78">
        <f>+IF(H18=Hoja2!$B$27,0.2102,IF(H18=Hoja2!$B$28,0.58,0))</f>
        <v>0</v>
      </c>
      <c r="J18" s="30"/>
      <c r="K18" s="26"/>
      <c r="L18" s="3"/>
      <c r="M18" s="22">
        <f t="shared" si="0"/>
        <v>0</v>
      </c>
      <c r="N18" s="22">
        <f>+IF(G18=Hoja2!$J$5,IF(AND('Ficha Resumen'!$Q$18=Hoja2!$H$5,Personal!$E18=Hoja2!$B$31),Personal!$J$7*(Personal!$P18+Personal!$R18),IF(AND('Ficha Resumen'!$Q$18=Hoja2!$H$6,Personal!$E18=Hoja2!$B$31),Personal!$J$6*(Personal!$P18+Personal!$R18),0)),0)</f>
        <v>0</v>
      </c>
      <c r="O18" s="119">
        <f>+IF(J18=Hoja2!$B$22,F18/160,IF(Personal!J18=Hoja2!$B$23,F18/80,0))*(1+O$4)</f>
        <v>0</v>
      </c>
      <c r="P18" s="22">
        <f t="shared" si="1"/>
        <v>0</v>
      </c>
      <c r="Q18" s="22">
        <f>+IF(J18=Hoja2!$B$22,F18*I18/160,IF(Personal!J18=Hoja2!$B$23,F18*I18/80,0))*(1+O$4)</f>
        <v>0</v>
      </c>
      <c r="R18" s="22">
        <f t="shared" si="2"/>
        <v>0</v>
      </c>
      <c r="S18" s="26"/>
      <c r="T18" s="3"/>
      <c r="U18" s="22">
        <f t="shared" si="3"/>
        <v>0</v>
      </c>
      <c r="V18" s="22">
        <f>IF(G18=Hoja2!$J$5,IF(AND('Ficha Resumen'!$Q$18=Hoja2!$H$5,Personal!$E18=Hoja2!$B$31),Personal!$J$7*(Personal!$X18+Personal!$Z18),IF(AND('Ficha Resumen'!$Q$18=Hoja2!$H$6,Personal!$E18=Hoja2!$B$31),Personal!$J$6*(Personal!$X18+Personal!$Z18),0)),0)</f>
        <v>0</v>
      </c>
      <c r="W18" s="119">
        <f t="shared" si="4"/>
        <v>0</v>
      </c>
      <c r="X18" s="22">
        <f t="shared" si="5"/>
        <v>0</v>
      </c>
      <c r="Y18" s="22">
        <f t="shared" si="6"/>
        <v>0</v>
      </c>
      <c r="Z18" s="22">
        <f t="shared" si="7"/>
        <v>0</v>
      </c>
      <c r="AA18" s="26"/>
      <c r="AB18" s="3"/>
      <c r="AC18" s="22">
        <f t="shared" si="8"/>
        <v>0</v>
      </c>
      <c r="AD18" s="22">
        <f>IF(G18=Hoja2!$J$5,IF(AND('Ficha Resumen'!$Q$18=Hoja2!$H$5,Personal!$E18=Hoja2!$B$31),Personal!$J$7*(Personal!$AF18+Personal!$AH18),IF(AND('Ficha Resumen'!$Q$18=Hoja2!$H$6,Personal!$E18=Hoja2!$B$31),Personal!$J$6*(Personal!$AF18+Personal!$AH18),0)),0)</f>
        <v>0</v>
      </c>
      <c r="AE18" s="119">
        <f t="shared" si="9"/>
        <v>0</v>
      </c>
      <c r="AF18" s="22">
        <f t="shared" si="10"/>
        <v>0</v>
      </c>
      <c r="AG18" s="22">
        <f t="shared" si="11"/>
        <v>0</v>
      </c>
      <c r="AH18" s="22">
        <f t="shared" si="12"/>
        <v>0</v>
      </c>
      <c r="AI18" s="26"/>
      <c r="AJ18" s="3"/>
      <c r="AK18" s="22">
        <f t="shared" si="13"/>
        <v>0</v>
      </c>
      <c r="AL18" s="22">
        <f>IF(G18=Hoja2!$J$5,IF(AND('Ficha Resumen'!$Q$18=Hoja2!$H$5,Personal!$E18=Hoja2!$B$31),Personal!$J$7*(Personal!$AN18+Personal!$AP18),IF(AND('Ficha Resumen'!$Q$18=Hoja2!$H$6,Personal!$E18=Hoja2!$B$31),Personal!$J$6*(Personal!$AN18+Personal!$AP18),0)),0)</f>
        <v>0</v>
      </c>
      <c r="AM18" s="119">
        <f t="shared" si="14"/>
        <v>0</v>
      </c>
      <c r="AN18" s="25">
        <f t="shared" si="15"/>
        <v>0</v>
      </c>
      <c r="AO18" s="22">
        <f t="shared" si="16"/>
        <v>0</v>
      </c>
      <c r="AP18" s="25">
        <f t="shared" si="17"/>
        <v>0</v>
      </c>
      <c r="AQ18" s="26"/>
      <c r="AR18" s="3"/>
      <c r="AS18" s="22">
        <f t="shared" si="18"/>
        <v>0</v>
      </c>
      <c r="AT18" s="22">
        <f>IF(G18=Hoja2!$J$5,IF(AND('Ficha Resumen'!$Q$18=Hoja2!$H$5,Personal!$E18=Hoja2!$B$31),Personal!$J$7*(Personal!$AV18+Personal!$AX18),IF(AND('Ficha Resumen'!$Q$18=Hoja2!$H$6,Personal!$E18=Hoja2!$B$31),Personal!$J$6*(Personal!$AV18+Personal!$AX18),0)),0)</f>
        <v>0</v>
      </c>
      <c r="AU18" s="119">
        <f t="shared" si="19"/>
        <v>0</v>
      </c>
      <c r="AV18" s="25">
        <f t="shared" si="20"/>
        <v>0</v>
      </c>
      <c r="AW18" s="22">
        <f t="shared" si="21"/>
        <v>0</v>
      </c>
      <c r="AX18" s="25">
        <f t="shared" si="22"/>
        <v>0</v>
      </c>
      <c r="AY18" s="64">
        <f>+IF(AND(E18=Hoja2!$B$31,(N18+V18+AD18+AL18+AT18)&gt;0),(N18+V18+AD18+AL18+AT18),IF(E18=Hoja2!$B$31,(M18+U18+AC18+AK18+AS18),0))</f>
        <v>0</v>
      </c>
      <c r="AZ18" s="64">
        <f>+IF(E18=Hoja2!$B$31,(M18+U18+AC18+AK18+AS18)-AY18,IF(E18=Hoja2!$B$32,(M18+U18+AC18+AK18+AS18),0))</f>
        <v>0</v>
      </c>
      <c r="BA18" s="64">
        <f>+IF(E18=Hoja2!$B$34,(M18+U18+AC18+AK18+AS18),0)</f>
        <v>0</v>
      </c>
      <c r="BB18" s="64">
        <f>+IF(E18=Hoja2!$B$33,(M18+U18+AC18+AK18+AS18),0)</f>
        <v>0</v>
      </c>
      <c r="BC18" s="65">
        <f t="shared" si="23"/>
        <v>0</v>
      </c>
      <c r="BD18" s="89">
        <f>+IF(OR(C18=Hoja2!$B$92,C18=Hoja2!$B$93,C18=Hoja2!$B$94),Personal!AY18,0)</f>
        <v>0</v>
      </c>
    </row>
    <row r="19" spans="2:56" x14ac:dyDescent="0.35">
      <c r="B19" s="3"/>
      <c r="C19" s="3"/>
      <c r="D19" s="24"/>
      <c r="E19" s="3"/>
      <c r="F19" s="4"/>
      <c r="G19" s="4"/>
      <c r="H19" s="4"/>
      <c r="I19" s="78">
        <f>+IF(H19=Hoja2!$B$27,0.2102,IF(H19=Hoja2!$B$28,0.58,0))</f>
        <v>0</v>
      </c>
      <c r="J19" s="30"/>
      <c r="K19" s="26"/>
      <c r="L19" s="3"/>
      <c r="M19" s="22">
        <f t="shared" si="0"/>
        <v>0</v>
      </c>
      <c r="N19" s="22">
        <f>+IF(G19=Hoja2!$J$5,IF(AND('Ficha Resumen'!$Q$18=Hoja2!$H$5,Personal!$E19=Hoja2!$B$31),Personal!$J$7*(Personal!$P19+Personal!$R19),IF(AND('Ficha Resumen'!$Q$18=Hoja2!$H$6,Personal!$E19=Hoja2!$B$31),Personal!$J$6*(Personal!$P19+Personal!$R19),0)),0)</f>
        <v>0</v>
      </c>
      <c r="O19" s="119">
        <f>+IF(J19=Hoja2!$B$22,F19/160,IF(Personal!J19=Hoja2!$B$23,F19/80,0))*(1+O$4)</f>
        <v>0</v>
      </c>
      <c r="P19" s="22">
        <f t="shared" si="1"/>
        <v>0</v>
      </c>
      <c r="Q19" s="22">
        <f>+IF(J19=Hoja2!$B$22,F19*I19/160,IF(Personal!J19=Hoja2!$B$23,F19*I19/80,0))*(1+O$4)</f>
        <v>0</v>
      </c>
      <c r="R19" s="22">
        <f t="shared" si="2"/>
        <v>0</v>
      </c>
      <c r="S19" s="26"/>
      <c r="T19" s="3"/>
      <c r="U19" s="22">
        <f t="shared" si="3"/>
        <v>0</v>
      </c>
      <c r="V19" s="22">
        <f>IF(G19=Hoja2!$J$5,IF(AND('Ficha Resumen'!$Q$18=Hoja2!$H$5,Personal!$E19=Hoja2!$B$31),Personal!$J$7*(Personal!$X19+Personal!$Z19),IF(AND('Ficha Resumen'!$Q$18=Hoja2!$H$6,Personal!$E19=Hoja2!$B$31),Personal!$J$6*(Personal!$X19+Personal!$Z19),0)),0)</f>
        <v>0</v>
      </c>
      <c r="W19" s="119">
        <f t="shared" si="4"/>
        <v>0</v>
      </c>
      <c r="X19" s="22">
        <f t="shared" si="5"/>
        <v>0</v>
      </c>
      <c r="Y19" s="22">
        <f t="shared" si="6"/>
        <v>0</v>
      </c>
      <c r="Z19" s="22">
        <f t="shared" si="7"/>
        <v>0</v>
      </c>
      <c r="AA19" s="26"/>
      <c r="AB19" s="3"/>
      <c r="AC19" s="22">
        <f t="shared" si="8"/>
        <v>0</v>
      </c>
      <c r="AD19" s="22">
        <f>IF(G19=Hoja2!$J$5,IF(AND('Ficha Resumen'!$Q$18=Hoja2!$H$5,Personal!$E19=Hoja2!$B$31),Personal!$J$7*(Personal!$AF19+Personal!$AH19),IF(AND('Ficha Resumen'!$Q$18=Hoja2!$H$6,Personal!$E19=Hoja2!$B$31),Personal!$J$6*(Personal!$AF19+Personal!$AH19),0)),0)</f>
        <v>0</v>
      </c>
      <c r="AE19" s="119">
        <f t="shared" si="9"/>
        <v>0</v>
      </c>
      <c r="AF19" s="22">
        <f t="shared" si="10"/>
        <v>0</v>
      </c>
      <c r="AG19" s="22">
        <f t="shared" si="11"/>
        <v>0</v>
      </c>
      <c r="AH19" s="22">
        <f t="shared" si="12"/>
        <v>0</v>
      </c>
      <c r="AI19" s="26"/>
      <c r="AJ19" s="3"/>
      <c r="AK19" s="22">
        <f t="shared" si="13"/>
        <v>0</v>
      </c>
      <c r="AL19" s="22">
        <f>IF(G19=Hoja2!$J$5,IF(AND('Ficha Resumen'!$Q$18=Hoja2!$H$5,Personal!$E19=Hoja2!$B$31),Personal!$J$7*(Personal!$AN19+Personal!$AP19),IF(AND('Ficha Resumen'!$Q$18=Hoja2!$H$6,Personal!$E19=Hoja2!$B$31),Personal!$J$6*(Personal!$AN19+Personal!$AP19),0)),0)</f>
        <v>0</v>
      </c>
      <c r="AM19" s="119">
        <f t="shared" si="14"/>
        <v>0</v>
      </c>
      <c r="AN19" s="25">
        <f t="shared" si="15"/>
        <v>0</v>
      </c>
      <c r="AO19" s="22">
        <f t="shared" si="16"/>
        <v>0</v>
      </c>
      <c r="AP19" s="25">
        <f t="shared" si="17"/>
        <v>0</v>
      </c>
      <c r="AQ19" s="26"/>
      <c r="AR19" s="3"/>
      <c r="AS19" s="22">
        <f t="shared" si="18"/>
        <v>0</v>
      </c>
      <c r="AT19" s="22">
        <f>IF(G19=Hoja2!$J$5,IF(AND('Ficha Resumen'!$Q$18=Hoja2!$H$5,Personal!$E19=Hoja2!$B$31),Personal!$J$7*(Personal!$AV19+Personal!$AX19),IF(AND('Ficha Resumen'!$Q$18=Hoja2!$H$6,Personal!$E19=Hoja2!$B$31),Personal!$J$6*(Personal!$AV19+Personal!$AX19),0)),0)</f>
        <v>0</v>
      </c>
      <c r="AU19" s="119">
        <f t="shared" si="19"/>
        <v>0</v>
      </c>
      <c r="AV19" s="25">
        <f t="shared" si="20"/>
        <v>0</v>
      </c>
      <c r="AW19" s="22">
        <f t="shared" si="21"/>
        <v>0</v>
      </c>
      <c r="AX19" s="25">
        <f t="shared" si="22"/>
        <v>0</v>
      </c>
      <c r="AY19" s="64">
        <f>+IF(AND(E19=Hoja2!$B$31,(N19+V19+AD19+AL19+AT19)&gt;0),(N19+V19+AD19+AL19+AT19),IF(E19=Hoja2!$B$31,(M19+U19+AC19+AK19+AS19),0))</f>
        <v>0</v>
      </c>
      <c r="AZ19" s="64">
        <f>+IF(E19=Hoja2!$B$31,(M19+U19+AC19+AK19+AS19)-AY19,IF(E19=Hoja2!$B$32,(M19+U19+AC19+AK19+AS19),0))</f>
        <v>0</v>
      </c>
      <c r="BA19" s="64">
        <f>+IF(E19=Hoja2!$B$34,(M19+U19+AC19+AK19+AS19),0)</f>
        <v>0</v>
      </c>
      <c r="BB19" s="64">
        <f>+IF(E19=Hoja2!$B$33,(M19+U19+AC19+AK19+AS19),0)</f>
        <v>0</v>
      </c>
      <c r="BC19" s="65">
        <f t="shared" si="23"/>
        <v>0</v>
      </c>
      <c r="BD19" s="89">
        <f>+IF(OR(C19=Hoja2!$B$92,C19=Hoja2!$B$93,C19=Hoja2!$B$94),Personal!AY19,0)</f>
        <v>0</v>
      </c>
    </row>
    <row r="20" spans="2:56" x14ac:dyDescent="0.35">
      <c r="B20" s="3"/>
      <c r="C20" s="3"/>
      <c r="D20" s="24"/>
      <c r="E20" s="3"/>
      <c r="F20" s="4"/>
      <c r="G20" s="4"/>
      <c r="H20" s="4"/>
      <c r="I20" s="78">
        <f>+IF(H20=Hoja2!$B$27,0.2102,IF(H20=Hoja2!$B$28,0.58,0))</f>
        <v>0</v>
      </c>
      <c r="J20" s="30"/>
      <c r="K20" s="26"/>
      <c r="L20" s="3"/>
      <c r="M20" s="22">
        <f t="shared" si="0"/>
        <v>0</v>
      </c>
      <c r="N20" s="22">
        <f>+IF(G20=Hoja2!$J$5,IF(AND('Ficha Resumen'!$Q$18=Hoja2!$H$5,Personal!$E20=Hoja2!$B$31),Personal!$J$7*(Personal!$P20+Personal!$R20),IF(AND('Ficha Resumen'!$Q$18=Hoja2!$H$6,Personal!$E20=Hoja2!$B$31),Personal!$J$6*(Personal!$P20+Personal!$R20),0)),0)</f>
        <v>0</v>
      </c>
      <c r="O20" s="119">
        <f>+IF(J20=Hoja2!$B$22,F20/160,IF(Personal!J20=Hoja2!$B$23,F20/80,0))*(1+O$4)</f>
        <v>0</v>
      </c>
      <c r="P20" s="22">
        <f t="shared" si="1"/>
        <v>0</v>
      </c>
      <c r="Q20" s="22">
        <f>+IF(J20=Hoja2!$B$22,F20*I20/160,IF(Personal!J20=Hoja2!$B$23,F20*I20/80,0))*(1+O$4)</f>
        <v>0</v>
      </c>
      <c r="R20" s="22">
        <f t="shared" si="2"/>
        <v>0</v>
      </c>
      <c r="S20" s="26"/>
      <c r="T20" s="3"/>
      <c r="U20" s="22">
        <f t="shared" si="3"/>
        <v>0</v>
      </c>
      <c r="V20" s="22">
        <f>IF(G20=Hoja2!$J$5,IF(AND('Ficha Resumen'!$Q$18=Hoja2!$H$5,Personal!$E20=Hoja2!$B$31),Personal!$J$7*(Personal!$X20+Personal!$Z20),IF(AND('Ficha Resumen'!$Q$18=Hoja2!$H$6,Personal!$E20=Hoja2!$B$31),Personal!$J$6*(Personal!$X20+Personal!$Z20),0)),0)</f>
        <v>0</v>
      </c>
      <c r="W20" s="119">
        <f t="shared" si="4"/>
        <v>0</v>
      </c>
      <c r="X20" s="22">
        <f t="shared" si="5"/>
        <v>0</v>
      </c>
      <c r="Y20" s="22">
        <f t="shared" si="6"/>
        <v>0</v>
      </c>
      <c r="Z20" s="22">
        <f t="shared" si="7"/>
        <v>0</v>
      </c>
      <c r="AA20" s="26"/>
      <c r="AB20" s="3"/>
      <c r="AC20" s="22">
        <f t="shared" si="8"/>
        <v>0</v>
      </c>
      <c r="AD20" s="22">
        <f>IF(G20=Hoja2!$J$5,IF(AND('Ficha Resumen'!$Q$18=Hoja2!$H$5,Personal!$E20=Hoja2!$B$31),Personal!$J$7*(Personal!$AF20+Personal!$AH20),IF(AND('Ficha Resumen'!$Q$18=Hoja2!$H$6,Personal!$E20=Hoja2!$B$31),Personal!$J$6*(Personal!$AF20+Personal!$AH20),0)),0)</f>
        <v>0</v>
      </c>
      <c r="AE20" s="119">
        <f t="shared" si="9"/>
        <v>0</v>
      </c>
      <c r="AF20" s="22">
        <f t="shared" si="10"/>
        <v>0</v>
      </c>
      <c r="AG20" s="22">
        <f t="shared" si="11"/>
        <v>0</v>
      </c>
      <c r="AH20" s="22">
        <f t="shared" si="12"/>
        <v>0</v>
      </c>
      <c r="AI20" s="26"/>
      <c r="AJ20" s="3"/>
      <c r="AK20" s="22">
        <f t="shared" si="13"/>
        <v>0</v>
      </c>
      <c r="AL20" s="22">
        <f>IF(G20=Hoja2!$J$5,IF(AND('Ficha Resumen'!$Q$18=Hoja2!$H$5,Personal!$E20=Hoja2!$B$31),Personal!$J$7*(Personal!$AN20+Personal!$AP20),IF(AND('Ficha Resumen'!$Q$18=Hoja2!$H$6,Personal!$E20=Hoja2!$B$31),Personal!$J$6*(Personal!$AN20+Personal!$AP20),0)),0)</f>
        <v>0</v>
      </c>
      <c r="AM20" s="119">
        <f t="shared" si="14"/>
        <v>0</v>
      </c>
      <c r="AN20" s="25">
        <f t="shared" si="15"/>
        <v>0</v>
      </c>
      <c r="AO20" s="22">
        <f t="shared" si="16"/>
        <v>0</v>
      </c>
      <c r="AP20" s="25">
        <f t="shared" si="17"/>
        <v>0</v>
      </c>
      <c r="AQ20" s="26"/>
      <c r="AR20" s="3"/>
      <c r="AS20" s="22">
        <f t="shared" si="18"/>
        <v>0</v>
      </c>
      <c r="AT20" s="22">
        <f>IF(G20=Hoja2!$J$5,IF(AND('Ficha Resumen'!$Q$18=Hoja2!$H$5,Personal!$E20=Hoja2!$B$31),Personal!$J$7*(Personal!$AV20+Personal!$AX20),IF(AND('Ficha Resumen'!$Q$18=Hoja2!$H$6,Personal!$E20=Hoja2!$B$31),Personal!$J$6*(Personal!$AV20+Personal!$AX20),0)),0)</f>
        <v>0</v>
      </c>
      <c r="AU20" s="119">
        <f t="shared" si="19"/>
        <v>0</v>
      </c>
      <c r="AV20" s="25">
        <f t="shared" si="20"/>
        <v>0</v>
      </c>
      <c r="AW20" s="22">
        <f t="shared" si="21"/>
        <v>0</v>
      </c>
      <c r="AX20" s="25">
        <f t="shared" si="22"/>
        <v>0</v>
      </c>
      <c r="AY20" s="64">
        <f>+IF(AND(E20=Hoja2!$B$31,(N20+V20+AD20+AL20+AT20)&gt;0),(N20+V20+AD20+AL20+AT20),IF(E20=Hoja2!$B$31,(M20+U20+AC20+AK20+AS20),0))</f>
        <v>0</v>
      </c>
      <c r="AZ20" s="64">
        <f>+IF(E20=Hoja2!$B$31,(M20+U20+AC20+AK20+AS20)-AY20,IF(E20=Hoja2!$B$32,(M20+U20+AC20+AK20+AS20),0))</f>
        <v>0</v>
      </c>
      <c r="BA20" s="64">
        <f>+IF(E20=Hoja2!$B$34,(M20+U20+AC20+AK20+AS20),0)</f>
        <v>0</v>
      </c>
      <c r="BB20" s="64">
        <f>+IF(E20=Hoja2!$B$33,(M20+U20+AC20+AK20+AS20),0)</f>
        <v>0</v>
      </c>
      <c r="BC20" s="65">
        <f t="shared" si="23"/>
        <v>0</v>
      </c>
      <c r="BD20" s="89">
        <f>+IF(OR(C20=Hoja2!$B$92,C20=Hoja2!$B$93,C20=Hoja2!$B$94),Personal!AY20,0)</f>
        <v>0</v>
      </c>
    </row>
    <row r="21" spans="2:56" x14ac:dyDescent="0.35">
      <c r="B21" s="3"/>
      <c r="C21" s="3"/>
      <c r="D21" s="24"/>
      <c r="E21" s="3"/>
      <c r="F21" s="4"/>
      <c r="G21" s="4"/>
      <c r="H21" s="4"/>
      <c r="I21" s="78">
        <f>+IF(H21=Hoja2!$B$27,0.2102,IF(H21=Hoja2!$B$28,0.58,0))</f>
        <v>0</v>
      </c>
      <c r="J21" s="30"/>
      <c r="K21" s="26"/>
      <c r="L21" s="3"/>
      <c r="M21" s="22">
        <f t="shared" si="0"/>
        <v>0</v>
      </c>
      <c r="N21" s="22">
        <f>+IF(G21=Hoja2!$J$5,IF(AND('Ficha Resumen'!$Q$18=Hoja2!$H$5,Personal!$E21=Hoja2!$B$31),Personal!$J$7*(Personal!$P21+Personal!$R21),IF(AND('Ficha Resumen'!$Q$18=Hoja2!$H$6,Personal!$E21=Hoja2!$B$31),Personal!$J$6*(Personal!$P21+Personal!$R21),0)),0)</f>
        <v>0</v>
      </c>
      <c r="O21" s="119">
        <f>+IF(J21=Hoja2!$B$22,F21/160,IF(Personal!J21=Hoja2!$B$23,F21/80,0))*(1+O$4)</f>
        <v>0</v>
      </c>
      <c r="P21" s="22">
        <f t="shared" si="1"/>
        <v>0</v>
      </c>
      <c r="Q21" s="22">
        <f>+IF(J21=Hoja2!$B$22,F21*I21/160,IF(Personal!J21=Hoja2!$B$23,F21*I21/80,0))*(1+O$4)</f>
        <v>0</v>
      </c>
      <c r="R21" s="22">
        <f t="shared" si="2"/>
        <v>0</v>
      </c>
      <c r="S21" s="26"/>
      <c r="T21" s="3"/>
      <c r="U21" s="22">
        <f t="shared" si="3"/>
        <v>0</v>
      </c>
      <c r="V21" s="22">
        <f>IF(G21=Hoja2!$J$5,IF(AND('Ficha Resumen'!$Q$18=Hoja2!$H$5,Personal!$E21=Hoja2!$B$31),Personal!$J$7*(Personal!$X21+Personal!$Z21),IF(AND('Ficha Resumen'!$Q$18=Hoja2!$H$6,Personal!$E21=Hoja2!$B$31),Personal!$J$6*(Personal!$X21+Personal!$Z21),0)),0)</f>
        <v>0</v>
      </c>
      <c r="W21" s="119">
        <f t="shared" si="4"/>
        <v>0</v>
      </c>
      <c r="X21" s="22">
        <f t="shared" si="5"/>
        <v>0</v>
      </c>
      <c r="Y21" s="22">
        <f t="shared" si="6"/>
        <v>0</v>
      </c>
      <c r="Z21" s="22">
        <f t="shared" si="7"/>
        <v>0</v>
      </c>
      <c r="AA21" s="26"/>
      <c r="AB21" s="3"/>
      <c r="AC21" s="22">
        <f t="shared" si="8"/>
        <v>0</v>
      </c>
      <c r="AD21" s="22">
        <f>IF(G21=Hoja2!$J$5,IF(AND('Ficha Resumen'!$Q$18=Hoja2!$H$5,Personal!$E21=Hoja2!$B$31),Personal!$J$7*(Personal!$AF21+Personal!$AH21),IF(AND('Ficha Resumen'!$Q$18=Hoja2!$H$6,Personal!$E21=Hoja2!$B$31),Personal!$J$6*(Personal!$AF21+Personal!$AH21),0)),0)</f>
        <v>0</v>
      </c>
      <c r="AE21" s="119">
        <f t="shared" si="9"/>
        <v>0</v>
      </c>
      <c r="AF21" s="22">
        <f t="shared" si="10"/>
        <v>0</v>
      </c>
      <c r="AG21" s="22">
        <f t="shared" si="11"/>
        <v>0</v>
      </c>
      <c r="AH21" s="22">
        <f t="shared" si="12"/>
        <v>0</v>
      </c>
      <c r="AI21" s="26"/>
      <c r="AJ21" s="3"/>
      <c r="AK21" s="22">
        <f t="shared" si="13"/>
        <v>0</v>
      </c>
      <c r="AL21" s="22">
        <f>IF(G21=Hoja2!$J$5,IF(AND('Ficha Resumen'!$Q$18=Hoja2!$H$5,Personal!$E21=Hoja2!$B$31),Personal!$J$7*(Personal!$AN21+Personal!$AP21),IF(AND('Ficha Resumen'!$Q$18=Hoja2!$H$6,Personal!$E21=Hoja2!$B$31),Personal!$J$6*(Personal!$AN21+Personal!$AP21),0)),0)</f>
        <v>0</v>
      </c>
      <c r="AM21" s="119">
        <f t="shared" si="14"/>
        <v>0</v>
      </c>
      <c r="AN21" s="25">
        <f t="shared" si="15"/>
        <v>0</v>
      </c>
      <c r="AO21" s="22">
        <f t="shared" si="16"/>
        <v>0</v>
      </c>
      <c r="AP21" s="25">
        <f t="shared" si="17"/>
        <v>0</v>
      </c>
      <c r="AQ21" s="26"/>
      <c r="AR21" s="3"/>
      <c r="AS21" s="22">
        <f t="shared" si="18"/>
        <v>0</v>
      </c>
      <c r="AT21" s="22">
        <f>IF(G21=Hoja2!$J$5,IF(AND('Ficha Resumen'!$Q$18=Hoja2!$H$5,Personal!$E21=Hoja2!$B$31),Personal!$J$7*(Personal!$AV21+Personal!$AX21),IF(AND('Ficha Resumen'!$Q$18=Hoja2!$H$6,Personal!$E21=Hoja2!$B$31),Personal!$J$6*(Personal!$AV21+Personal!$AX21),0)),0)</f>
        <v>0</v>
      </c>
      <c r="AU21" s="119">
        <f t="shared" si="19"/>
        <v>0</v>
      </c>
      <c r="AV21" s="25">
        <f t="shared" si="20"/>
        <v>0</v>
      </c>
      <c r="AW21" s="22">
        <f t="shared" si="21"/>
        <v>0</v>
      </c>
      <c r="AX21" s="25">
        <f t="shared" si="22"/>
        <v>0</v>
      </c>
      <c r="AY21" s="64">
        <f>+IF(AND(E21=Hoja2!$B$31,(N21+V21+AD21+AL21+AT21)&gt;0),(N21+V21+AD21+AL21+AT21),IF(E21=Hoja2!$B$31,(M21+U21+AC21+AK21+AS21),0))</f>
        <v>0</v>
      </c>
      <c r="AZ21" s="64">
        <f>+IF(E21=Hoja2!$B$31,(M21+U21+AC21+AK21+AS21)-AY21,IF(E21=Hoja2!$B$32,(M21+U21+AC21+AK21+AS21),0))</f>
        <v>0</v>
      </c>
      <c r="BA21" s="64">
        <f>+IF(E21=Hoja2!$B$34,(M21+U21+AC21+AK21+AS21),0)</f>
        <v>0</v>
      </c>
      <c r="BB21" s="64">
        <f>+IF(E21=Hoja2!$B$33,(M21+U21+AC21+AK21+AS21),0)</f>
        <v>0</v>
      </c>
      <c r="BC21" s="65">
        <f t="shared" si="23"/>
        <v>0</v>
      </c>
      <c r="BD21" s="89">
        <f>+IF(OR(C21=Hoja2!$B$92,C21=Hoja2!$B$93,C21=Hoja2!$B$94),Personal!AY21,0)</f>
        <v>0</v>
      </c>
    </row>
    <row r="22" spans="2:56" x14ac:dyDescent="0.35">
      <c r="B22" s="3"/>
      <c r="C22" s="3"/>
      <c r="D22" s="24"/>
      <c r="E22" s="3"/>
      <c r="F22" s="4"/>
      <c r="G22" s="4"/>
      <c r="H22" s="4"/>
      <c r="I22" s="78">
        <f>+IF(H22=Hoja2!$B$27,0.2102,IF(H22=Hoja2!$B$28,0.58,0))</f>
        <v>0</v>
      </c>
      <c r="J22" s="30"/>
      <c r="K22" s="26"/>
      <c r="L22" s="3"/>
      <c r="M22" s="22">
        <f t="shared" si="0"/>
        <v>0</v>
      </c>
      <c r="N22" s="22">
        <f>+IF(G22=Hoja2!$J$5,IF(AND('Ficha Resumen'!$Q$18=Hoja2!$H$5,Personal!$E22=Hoja2!$B$31),Personal!$J$7*(Personal!$P22+Personal!$R22),IF(AND('Ficha Resumen'!$Q$18=Hoja2!$H$6,Personal!$E22=Hoja2!$B$31),Personal!$J$6*(Personal!$P22+Personal!$R22),0)),0)</f>
        <v>0</v>
      </c>
      <c r="O22" s="119">
        <f>+IF(J22=Hoja2!$B$22,F22/160,IF(Personal!J22=Hoja2!$B$23,F22/80,0))*(1+O$4)</f>
        <v>0</v>
      </c>
      <c r="P22" s="22">
        <f t="shared" si="1"/>
        <v>0</v>
      </c>
      <c r="Q22" s="22">
        <f>+IF(J22=Hoja2!$B$22,F22*I22/160,IF(Personal!J22=Hoja2!$B$23,F22*I22/80,0))*(1+O$4)</f>
        <v>0</v>
      </c>
      <c r="R22" s="22">
        <f t="shared" si="2"/>
        <v>0</v>
      </c>
      <c r="S22" s="26"/>
      <c r="T22" s="3"/>
      <c r="U22" s="22">
        <f t="shared" si="3"/>
        <v>0</v>
      </c>
      <c r="V22" s="22">
        <f>IF(G22=Hoja2!$J$5,IF(AND('Ficha Resumen'!$Q$18=Hoja2!$H$5,Personal!$E22=Hoja2!$B$31),Personal!$J$7*(Personal!$X22+Personal!$Z22),IF(AND('Ficha Resumen'!$Q$18=Hoja2!$H$6,Personal!$E22=Hoja2!$B$31),Personal!$J$6*(Personal!$X22+Personal!$Z22),0)),0)</f>
        <v>0</v>
      </c>
      <c r="W22" s="119">
        <f t="shared" si="4"/>
        <v>0</v>
      </c>
      <c r="X22" s="22">
        <f t="shared" si="5"/>
        <v>0</v>
      </c>
      <c r="Y22" s="22">
        <f t="shared" si="6"/>
        <v>0</v>
      </c>
      <c r="Z22" s="22">
        <f t="shared" si="7"/>
        <v>0</v>
      </c>
      <c r="AA22" s="26"/>
      <c r="AB22" s="3"/>
      <c r="AC22" s="22">
        <f t="shared" si="8"/>
        <v>0</v>
      </c>
      <c r="AD22" s="22">
        <f>IF(G22=Hoja2!$J$5,IF(AND('Ficha Resumen'!$Q$18=Hoja2!$H$5,Personal!$E22=Hoja2!$B$31),Personal!$J$7*(Personal!$AF22+Personal!$AH22),IF(AND('Ficha Resumen'!$Q$18=Hoja2!$H$6,Personal!$E22=Hoja2!$B$31),Personal!$J$6*(Personal!$AF22+Personal!$AH22),0)),0)</f>
        <v>0</v>
      </c>
      <c r="AE22" s="119">
        <f t="shared" si="9"/>
        <v>0</v>
      </c>
      <c r="AF22" s="22">
        <f t="shared" si="10"/>
        <v>0</v>
      </c>
      <c r="AG22" s="22">
        <f t="shared" si="11"/>
        <v>0</v>
      </c>
      <c r="AH22" s="22">
        <f t="shared" si="12"/>
        <v>0</v>
      </c>
      <c r="AI22" s="26"/>
      <c r="AJ22" s="3"/>
      <c r="AK22" s="22">
        <f t="shared" si="13"/>
        <v>0</v>
      </c>
      <c r="AL22" s="22">
        <f>IF(G22=Hoja2!$J$5,IF(AND('Ficha Resumen'!$Q$18=Hoja2!$H$5,Personal!$E22=Hoja2!$B$31),Personal!$J$7*(Personal!$AN22+Personal!$AP22),IF(AND('Ficha Resumen'!$Q$18=Hoja2!$H$6,Personal!$E22=Hoja2!$B$31),Personal!$J$6*(Personal!$AN22+Personal!$AP22),0)),0)</f>
        <v>0</v>
      </c>
      <c r="AM22" s="119">
        <f t="shared" si="14"/>
        <v>0</v>
      </c>
      <c r="AN22" s="25">
        <f t="shared" si="15"/>
        <v>0</v>
      </c>
      <c r="AO22" s="22">
        <f t="shared" si="16"/>
        <v>0</v>
      </c>
      <c r="AP22" s="25">
        <f t="shared" si="17"/>
        <v>0</v>
      </c>
      <c r="AQ22" s="26"/>
      <c r="AR22" s="3"/>
      <c r="AS22" s="22">
        <f t="shared" si="18"/>
        <v>0</v>
      </c>
      <c r="AT22" s="22">
        <f>IF(G22=Hoja2!$J$5,IF(AND('Ficha Resumen'!$Q$18=Hoja2!$H$5,Personal!$E22=Hoja2!$B$31),Personal!$J$7*(Personal!$AV22+Personal!$AX22),IF(AND('Ficha Resumen'!$Q$18=Hoja2!$H$6,Personal!$E22=Hoja2!$B$31),Personal!$J$6*(Personal!$AV22+Personal!$AX22),0)),0)</f>
        <v>0</v>
      </c>
      <c r="AU22" s="119">
        <f t="shared" si="19"/>
        <v>0</v>
      </c>
      <c r="AV22" s="25">
        <f t="shared" si="20"/>
        <v>0</v>
      </c>
      <c r="AW22" s="22">
        <f t="shared" si="21"/>
        <v>0</v>
      </c>
      <c r="AX22" s="25">
        <f t="shared" si="22"/>
        <v>0</v>
      </c>
      <c r="AY22" s="64">
        <f>+IF(AND(E22=Hoja2!$B$31,(N22+V22+AD22+AL22+AT22)&gt;0),(N22+V22+AD22+AL22+AT22),IF(E22=Hoja2!$B$31,(M22+U22+AC22+AK22+AS22),0))</f>
        <v>0</v>
      </c>
      <c r="AZ22" s="64">
        <f>+IF(E22=Hoja2!$B$31,(M22+U22+AC22+AK22+AS22)-AY22,IF(E22=Hoja2!$B$32,(M22+U22+AC22+AK22+AS22),0))</f>
        <v>0</v>
      </c>
      <c r="BA22" s="64">
        <f>+IF(E22=Hoja2!$B$34,(M22+U22+AC22+AK22+AS22),0)</f>
        <v>0</v>
      </c>
      <c r="BB22" s="64">
        <f>+IF(E22=Hoja2!$B$33,(M22+U22+AC22+AK22+AS22),0)</f>
        <v>0</v>
      </c>
      <c r="BC22" s="65">
        <f t="shared" si="23"/>
        <v>0</v>
      </c>
      <c r="BD22" s="89">
        <f>+IF(OR(C22=Hoja2!$B$92,C22=Hoja2!$B$93,C22=Hoja2!$B$94),Personal!AY22,0)</f>
        <v>0</v>
      </c>
    </row>
    <row r="23" spans="2:56" x14ac:dyDescent="0.35">
      <c r="B23" s="3"/>
      <c r="C23" s="3"/>
      <c r="D23" s="24"/>
      <c r="E23" s="3"/>
      <c r="F23" s="4"/>
      <c r="G23" s="4"/>
      <c r="H23" s="4"/>
      <c r="I23" s="78">
        <f>+IF(H23=Hoja2!$B$27,0.2102,IF(H23=Hoja2!$B$28,0.58,0))</f>
        <v>0</v>
      </c>
      <c r="J23" s="30"/>
      <c r="K23" s="26"/>
      <c r="L23" s="3"/>
      <c r="M23" s="22">
        <f t="shared" si="0"/>
        <v>0</v>
      </c>
      <c r="N23" s="22">
        <f>+IF(G23=Hoja2!$J$5,IF(AND('Ficha Resumen'!$Q$18=Hoja2!$H$5,Personal!$E23=Hoja2!$B$31),Personal!$J$7*(Personal!$P23+Personal!$R23),IF(AND('Ficha Resumen'!$Q$18=Hoja2!$H$6,Personal!$E23=Hoja2!$B$31),Personal!$J$6*(Personal!$P23+Personal!$R23),0)),0)</f>
        <v>0</v>
      </c>
      <c r="O23" s="119">
        <f>+IF(J23=Hoja2!$B$22,F23/160,IF(Personal!J23=Hoja2!$B$23,F23/80,0))*(1+O$4)</f>
        <v>0</v>
      </c>
      <c r="P23" s="22">
        <f t="shared" si="1"/>
        <v>0</v>
      </c>
      <c r="Q23" s="22">
        <f>+IF(J23=Hoja2!$B$22,F23*I23/160,IF(Personal!J23=Hoja2!$B$23,F23*I23/80,0))*(1+O$4)</f>
        <v>0</v>
      </c>
      <c r="R23" s="22">
        <f t="shared" si="2"/>
        <v>0</v>
      </c>
      <c r="S23" s="26"/>
      <c r="T23" s="3"/>
      <c r="U23" s="22">
        <f t="shared" si="3"/>
        <v>0</v>
      </c>
      <c r="V23" s="22">
        <f>IF(G23=Hoja2!$J$5,IF(AND('Ficha Resumen'!$Q$18=Hoja2!$H$5,Personal!$E23=Hoja2!$B$31),Personal!$J$7*(Personal!$X23+Personal!$Z23),IF(AND('Ficha Resumen'!$Q$18=Hoja2!$H$6,Personal!$E23=Hoja2!$B$31),Personal!$J$6*(Personal!$X23+Personal!$Z23),0)),0)</f>
        <v>0</v>
      </c>
      <c r="W23" s="119">
        <f t="shared" si="4"/>
        <v>0</v>
      </c>
      <c r="X23" s="22">
        <f t="shared" si="5"/>
        <v>0</v>
      </c>
      <c r="Y23" s="22">
        <f t="shared" si="6"/>
        <v>0</v>
      </c>
      <c r="Z23" s="22">
        <f t="shared" si="7"/>
        <v>0</v>
      </c>
      <c r="AA23" s="26"/>
      <c r="AB23" s="3"/>
      <c r="AC23" s="22">
        <f t="shared" si="8"/>
        <v>0</v>
      </c>
      <c r="AD23" s="22">
        <f>IF(G23=Hoja2!$J$5,IF(AND('Ficha Resumen'!$Q$18=Hoja2!$H$5,Personal!$E23=Hoja2!$B$31),Personal!$J$7*(Personal!$AF23+Personal!$AH23),IF(AND('Ficha Resumen'!$Q$18=Hoja2!$H$6,Personal!$E23=Hoja2!$B$31),Personal!$J$6*(Personal!$AF23+Personal!$AH23),0)),0)</f>
        <v>0</v>
      </c>
      <c r="AE23" s="119">
        <f t="shared" si="9"/>
        <v>0</v>
      </c>
      <c r="AF23" s="22">
        <f t="shared" si="10"/>
        <v>0</v>
      </c>
      <c r="AG23" s="22">
        <f t="shared" si="11"/>
        <v>0</v>
      </c>
      <c r="AH23" s="22">
        <f t="shared" si="12"/>
        <v>0</v>
      </c>
      <c r="AI23" s="26"/>
      <c r="AJ23" s="3"/>
      <c r="AK23" s="22">
        <f t="shared" si="13"/>
        <v>0</v>
      </c>
      <c r="AL23" s="22">
        <f>IF(G23=Hoja2!$J$5,IF(AND('Ficha Resumen'!$Q$18=Hoja2!$H$5,Personal!$E23=Hoja2!$B$31),Personal!$J$7*(Personal!$AN23+Personal!$AP23),IF(AND('Ficha Resumen'!$Q$18=Hoja2!$H$6,Personal!$E23=Hoja2!$B$31),Personal!$J$6*(Personal!$AN23+Personal!$AP23),0)),0)</f>
        <v>0</v>
      </c>
      <c r="AM23" s="119">
        <f t="shared" si="14"/>
        <v>0</v>
      </c>
      <c r="AN23" s="25">
        <f t="shared" si="15"/>
        <v>0</v>
      </c>
      <c r="AO23" s="22">
        <f t="shared" si="16"/>
        <v>0</v>
      </c>
      <c r="AP23" s="25">
        <f t="shared" si="17"/>
        <v>0</v>
      </c>
      <c r="AQ23" s="26"/>
      <c r="AR23" s="3"/>
      <c r="AS23" s="22">
        <f t="shared" si="18"/>
        <v>0</v>
      </c>
      <c r="AT23" s="22">
        <f>IF(G23=Hoja2!$J$5,IF(AND('Ficha Resumen'!$Q$18=Hoja2!$H$5,Personal!$E23=Hoja2!$B$31),Personal!$J$7*(Personal!$AV23+Personal!$AX23),IF(AND('Ficha Resumen'!$Q$18=Hoja2!$H$6,Personal!$E23=Hoja2!$B$31),Personal!$J$6*(Personal!$AV23+Personal!$AX23),0)),0)</f>
        <v>0</v>
      </c>
      <c r="AU23" s="119">
        <f t="shared" si="19"/>
        <v>0</v>
      </c>
      <c r="AV23" s="25">
        <f t="shared" si="20"/>
        <v>0</v>
      </c>
      <c r="AW23" s="22">
        <f t="shared" si="21"/>
        <v>0</v>
      </c>
      <c r="AX23" s="25">
        <f t="shared" si="22"/>
        <v>0</v>
      </c>
      <c r="AY23" s="64">
        <f>+IF(AND(E23=Hoja2!$B$31,(N23+V23+AD23+AL23+AT23)&gt;0),(N23+V23+AD23+AL23+AT23),IF(E23=Hoja2!$B$31,(M23+U23+AC23+AK23+AS23),0))</f>
        <v>0</v>
      </c>
      <c r="AZ23" s="64">
        <f>+IF(E23=Hoja2!$B$31,(M23+U23+AC23+AK23+AS23)-AY23,IF(E23=Hoja2!$B$32,(M23+U23+AC23+AK23+AS23),0))</f>
        <v>0</v>
      </c>
      <c r="BA23" s="64">
        <f>+IF(E23=Hoja2!$B$34,(M23+U23+AC23+AK23+AS23),0)</f>
        <v>0</v>
      </c>
      <c r="BB23" s="64">
        <f>+IF(E23=Hoja2!$B$33,(M23+U23+AC23+AK23+AS23),0)</f>
        <v>0</v>
      </c>
      <c r="BC23" s="65">
        <f t="shared" si="23"/>
        <v>0</v>
      </c>
      <c r="BD23" s="89">
        <f>+IF(OR(C23=Hoja2!$B$92,C23=Hoja2!$B$93,C23=Hoja2!$B$94),Personal!AY23,0)</f>
        <v>0</v>
      </c>
    </row>
    <row r="24" spans="2:56" x14ac:dyDescent="0.35">
      <c r="B24" s="3"/>
      <c r="C24" s="3"/>
      <c r="D24" s="24"/>
      <c r="E24" s="3"/>
      <c r="F24" s="4"/>
      <c r="G24" s="4"/>
      <c r="H24" s="4"/>
      <c r="I24" s="78">
        <f>+IF(H24=Hoja2!$B$27,0.2102,IF(H24=Hoja2!$B$28,0.58,0))</f>
        <v>0</v>
      </c>
      <c r="J24" s="30"/>
      <c r="K24" s="26"/>
      <c r="L24" s="3"/>
      <c r="M24" s="22">
        <f t="shared" si="0"/>
        <v>0</v>
      </c>
      <c r="N24" s="22">
        <f>+IF(G24=Hoja2!$J$5,IF(AND('Ficha Resumen'!$Q$18=Hoja2!$H$5,Personal!$E24=Hoja2!$B$31),Personal!$J$7*(Personal!$P24+Personal!$R24),IF(AND('Ficha Resumen'!$Q$18=Hoja2!$H$6,Personal!$E24=Hoja2!$B$31),Personal!$J$6*(Personal!$P24+Personal!$R24),0)),0)</f>
        <v>0</v>
      </c>
      <c r="O24" s="119">
        <f>+IF(J24=Hoja2!$B$22,F24/160,IF(Personal!J24=Hoja2!$B$23,F24/80,0))*(1+O$4)</f>
        <v>0</v>
      </c>
      <c r="P24" s="22">
        <f t="shared" si="1"/>
        <v>0</v>
      </c>
      <c r="Q24" s="22">
        <f>+IF(J24=Hoja2!$B$22,F24*I24/160,IF(Personal!J24=Hoja2!$B$23,F24*I24/80,0))*(1+O$4)</f>
        <v>0</v>
      </c>
      <c r="R24" s="22">
        <f t="shared" si="2"/>
        <v>0</v>
      </c>
      <c r="S24" s="26"/>
      <c r="T24" s="3"/>
      <c r="U24" s="22">
        <f t="shared" si="3"/>
        <v>0</v>
      </c>
      <c r="V24" s="22">
        <f>IF(G24=Hoja2!$J$5,IF(AND('Ficha Resumen'!$Q$18=Hoja2!$H$5,Personal!$E24=Hoja2!$B$31),Personal!$J$7*(Personal!$X24+Personal!$Z24),IF(AND('Ficha Resumen'!$Q$18=Hoja2!$H$6,Personal!$E24=Hoja2!$B$31),Personal!$J$6*(Personal!$X24+Personal!$Z24),0)),0)</f>
        <v>0</v>
      </c>
      <c r="W24" s="119">
        <f t="shared" si="4"/>
        <v>0</v>
      </c>
      <c r="X24" s="22">
        <f t="shared" si="5"/>
        <v>0</v>
      </c>
      <c r="Y24" s="22">
        <f t="shared" si="6"/>
        <v>0</v>
      </c>
      <c r="Z24" s="22">
        <f t="shared" si="7"/>
        <v>0</v>
      </c>
      <c r="AA24" s="26"/>
      <c r="AB24" s="3"/>
      <c r="AC24" s="22">
        <f t="shared" si="8"/>
        <v>0</v>
      </c>
      <c r="AD24" s="22">
        <f>IF(G24=Hoja2!$J$5,IF(AND('Ficha Resumen'!$Q$18=Hoja2!$H$5,Personal!$E24=Hoja2!$B$31),Personal!$J$7*(Personal!$AF24+Personal!$AH24),IF(AND('Ficha Resumen'!$Q$18=Hoja2!$H$6,Personal!$E24=Hoja2!$B$31),Personal!$J$6*(Personal!$AF24+Personal!$AH24),0)),0)</f>
        <v>0</v>
      </c>
      <c r="AE24" s="119">
        <f t="shared" si="9"/>
        <v>0</v>
      </c>
      <c r="AF24" s="22">
        <f t="shared" si="10"/>
        <v>0</v>
      </c>
      <c r="AG24" s="22">
        <f t="shared" si="11"/>
        <v>0</v>
      </c>
      <c r="AH24" s="22">
        <f t="shared" si="12"/>
        <v>0</v>
      </c>
      <c r="AI24" s="26"/>
      <c r="AJ24" s="3"/>
      <c r="AK24" s="22">
        <f t="shared" si="13"/>
        <v>0</v>
      </c>
      <c r="AL24" s="22">
        <f>IF(G24=Hoja2!$J$5,IF(AND('Ficha Resumen'!$Q$18=Hoja2!$H$5,Personal!$E24=Hoja2!$B$31),Personal!$J$7*(Personal!$AN24+Personal!$AP24),IF(AND('Ficha Resumen'!$Q$18=Hoja2!$H$6,Personal!$E24=Hoja2!$B$31),Personal!$J$6*(Personal!$AN24+Personal!$AP24),0)),0)</f>
        <v>0</v>
      </c>
      <c r="AM24" s="119">
        <f t="shared" si="14"/>
        <v>0</v>
      </c>
      <c r="AN24" s="25">
        <f t="shared" si="15"/>
        <v>0</v>
      </c>
      <c r="AO24" s="22">
        <f t="shared" si="16"/>
        <v>0</v>
      </c>
      <c r="AP24" s="25">
        <f t="shared" si="17"/>
        <v>0</v>
      </c>
      <c r="AQ24" s="26"/>
      <c r="AR24" s="3"/>
      <c r="AS24" s="22">
        <f t="shared" si="18"/>
        <v>0</v>
      </c>
      <c r="AT24" s="22">
        <f>IF(G24=Hoja2!$J$5,IF(AND('Ficha Resumen'!$Q$18=Hoja2!$H$5,Personal!$E24=Hoja2!$B$31),Personal!$J$7*(Personal!$AV24+Personal!$AX24),IF(AND('Ficha Resumen'!$Q$18=Hoja2!$H$6,Personal!$E24=Hoja2!$B$31),Personal!$J$6*(Personal!$AV24+Personal!$AX24),0)),0)</f>
        <v>0</v>
      </c>
      <c r="AU24" s="119">
        <f t="shared" si="19"/>
        <v>0</v>
      </c>
      <c r="AV24" s="25">
        <f t="shared" si="20"/>
        <v>0</v>
      </c>
      <c r="AW24" s="22">
        <f t="shared" si="21"/>
        <v>0</v>
      </c>
      <c r="AX24" s="25">
        <f t="shared" si="22"/>
        <v>0</v>
      </c>
      <c r="AY24" s="64">
        <f>+IF(AND(E24=Hoja2!$B$31,(N24+V24+AD24+AL24+AT24)&gt;0),(N24+V24+AD24+AL24+AT24),IF(E24=Hoja2!$B$31,(M24+U24+AC24+AK24+AS24),0))</f>
        <v>0</v>
      </c>
      <c r="AZ24" s="64">
        <f>+IF(E24=Hoja2!$B$31,(M24+U24+AC24+AK24+AS24)-AY24,IF(E24=Hoja2!$B$32,(M24+U24+AC24+AK24+AS24),0))</f>
        <v>0</v>
      </c>
      <c r="BA24" s="64">
        <f>+IF(E24=Hoja2!$B$34,(M24+U24+AC24+AK24+AS24),0)</f>
        <v>0</v>
      </c>
      <c r="BB24" s="64">
        <f>+IF(E24=Hoja2!$B$33,(M24+U24+AC24+AK24+AS24),0)</f>
        <v>0</v>
      </c>
      <c r="BC24" s="65">
        <f t="shared" si="23"/>
        <v>0</v>
      </c>
      <c r="BD24" s="89">
        <f>+IF(OR(C24=Hoja2!$B$92,C24=Hoja2!$B$93,C24=Hoja2!$B$94),Personal!AY24,0)</f>
        <v>0</v>
      </c>
    </row>
    <row r="25" spans="2:56" x14ac:dyDescent="0.35">
      <c r="B25" s="3"/>
      <c r="C25" s="3"/>
      <c r="D25" s="24"/>
      <c r="E25" s="3"/>
      <c r="F25" s="4"/>
      <c r="G25" s="4"/>
      <c r="H25" s="4"/>
      <c r="I25" s="78">
        <f>+IF(H25=Hoja2!$B$27,0.2102,IF(H25=Hoja2!$B$28,0.58,0))</f>
        <v>0</v>
      </c>
      <c r="J25" s="30"/>
      <c r="K25" s="26"/>
      <c r="L25" s="3"/>
      <c r="M25" s="22">
        <f t="shared" si="0"/>
        <v>0</v>
      </c>
      <c r="N25" s="22">
        <f>+IF(G25=Hoja2!$J$5,IF(AND('Ficha Resumen'!$Q$18=Hoja2!$H$5,Personal!$E25=Hoja2!$B$31),Personal!$J$7*(Personal!$P25+Personal!$R25),IF(AND('Ficha Resumen'!$Q$18=Hoja2!$H$6,Personal!$E25=Hoja2!$B$31),Personal!$J$6*(Personal!$P25+Personal!$R25),0)),0)</f>
        <v>0</v>
      </c>
      <c r="O25" s="119">
        <f>+IF(J25=Hoja2!$B$22,F25/160,IF(Personal!J25=Hoja2!$B$23,F25/80,0))*(1+O$4)</f>
        <v>0</v>
      </c>
      <c r="P25" s="22">
        <f t="shared" si="1"/>
        <v>0</v>
      </c>
      <c r="Q25" s="22">
        <f>+IF(J25=Hoja2!$B$22,F25*I25/160,IF(Personal!J25=Hoja2!$B$23,F25*I25/80,0))*(1+O$4)</f>
        <v>0</v>
      </c>
      <c r="R25" s="22">
        <f t="shared" si="2"/>
        <v>0</v>
      </c>
      <c r="S25" s="26"/>
      <c r="T25" s="3"/>
      <c r="U25" s="22">
        <f t="shared" si="3"/>
        <v>0</v>
      </c>
      <c r="V25" s="22">
        <f>IF(G25=Hoja2!$J$5,IF(AND('Ficha Resumen'!$Q$18=Hoja2!$H$5,Personal!$E25=Hoja2!$B$31),Personal!$J$7*(Personal!$X25+Personal!$Z25),IF(AND('Ficha Resumen'!$Q$18=Hoja2!$H$6,Personal!$E25=Hoja2!$B$31),Personal!$J$6*(Personal!$X25+Personal!$Z25),0)),0)</f>
        <v>0</v>
      </c>
      <c r="W25" s="119">
        <f t="shared" si="4"/>
        <v>0</v>
      </c>
      <c r="X25" s="22">
        <f t="shared" si="5"/>
        <v>0</v>
      </c>
      <c r="Y25" s="22">
        <f t="shared" si="6"/>
        <v>0</v>
      </c>
      <c r="Z25" s="22">
        <f t="shared" si="7"/>
        <v>0</v>
      </c>
      <c r="AA25" s="26"/>
      <c r="AB25" s="3"/>
      <c r="AC25" s="22">
        <f t="shared" si="8"/>
        <v>0</v>
      </c>
      <c r="AD25" s="22">
        <f>IF(G25=Hoja2!$J$5,IF(AND('Ficha Resumen'!$Q$18=Hoja2!$H$5,Personal!$E25=Hoja2!$B$31),Personal!$J$7*(Personal!$AF25+Personal!$AH25),IF(AND('Ficha Resumen'!$Q$18=Hoja2!$H$6,Personal!$E25=Hoja2!$B$31),Personal!$J$6*(Personal!$AF25+Personal!$AH25),0)),0)</f>
        <v>0</v>
      </c>
      <c r="AE25" s="119">
        <f t="shared" si="9"/>
        <v>0</v>
      </c>
      <c r="AF25" s="22">
        <f t="shared" si="10"/>
        <v>0</v>
      </c>
      <c r="AG25" s="22">
        <f t="shared" si="11"/>
        <v>0</v>
      </c>
      <c r="AH25" s="22">
        <f t="shared" si="12"/>
        <v>0</v>
      </c>
      <c r="AI25" s="26"/>
      <c r="AJ25" s="3"/>
      <c r="AK25" s="22">
        <f t="shared" si="13"/>
        <v>0</v>
      </c>
      <c r="AL25" s="22">
        <f>IF(G25=Hoja2!$J$5,IF(AND('Ficha Resumen'!$Q$18=Hoja2!$H$5,Personal!$E25=Hoja2!$B$31),Personal!$J$7*(Personal!$AN25+Personal!$AP25),IF(AND('Ficha Resumen'!$Q$18=Hoja2!$H$6,Personal!$E25=Hoja2!$B$31),Personal!$J$6*(Personal!$AN25+Personal!$AP25),0)),0)</f>
        <v>0</v>
      </c>
      <c r="AM25" s="119">
        <f t="shared" si="14"/>
        <v>0</v>
      </c>
      <c r="AN25" s="25">
        <f t="shared" si="15"/>
        <v>0</v>
      </c>
      <c r="AO25" s="22">
        <f t="shared" si="16"/>
        <v>0</v>
      </c>
      <c r="AP25" s="25">
        <f t="shared" si="17"/>
        <v>0</v>
      </c>
      <c r="AQ25" s="26"/>
      <c r="AR25" s="3"/>
      <c r="AS25" s="22">
        <f t="shared" si="18"/>
        <v>0</v>
      </c>
      <c r="AT25" s="22">
        <f>IF(G25=Hoja2!$J$5,IF(AND('Ficha Resumen'!$Q$18=Hoja2!$H$5,Personal!$E25=Hoja2!$B$31),Personal!$J$7*(Personal!$AV25+Personal!$AX25),IF(AND('Ficha Resumen'!$Q$18=Hoja2!$H$6,Personal!$E25=Hoja2!$B$31),Personal!$J$6*(Personal!$AV25+Personal!$AX25),0)),0)</f>
        <v>0</v>
      </c>
      <c r="AU25" s="119">
        <f t="shared" si="19"/>
        <v>0</v>
      </c>
      <c r="AV25" s="25">
        <f t="shared" si="20"/>
        <v>0</v>
      </c>
      <c r="AW25" s="22">
        <f t="shared" si="21"/>
        <v>0</v>
      </c>
      <c r="AX25" s="25">
        <f t="shared" si="22"/>
        <v>0</v>
      </c>
      <c r="AY25" s="64">
        <f>+IF(AND(E25=Hoja2!$B$31,(N25+V25+AD25+AL25+AT25)&gt;0),(N25+V25+AD25+AL25+AT25),IF(E25=Hoja2!$B$31,(M25+U25+AC25+AK25+AS25),0))</f>
        <v>0</v>
      </c>
      <c r="AZ25" s="64">
        <f>+IF(E25=Hoja2!$B$31,(M25+U25+AC25+AK25+AS25)-AY25,IF(E25=Hoja2!$B$32,(M25+U25+AC25+AK25+AS25),0))</f>
        <v>0</v>
      </c>
      <c r="BA25" s="64">
        <f>+IF(E25=Hoja2!$B$34,(M25+U25+AC25+AK25+AS25),0)</f>
        <v>0</v>
      </c>
      <c r="BB25" s="64">
        <f>+IF(E25=Hoja2!$B$33,(M25+U25+AC25+AK25+AS25),0)</f>
        <v>0</v>
      </c>
      <c r="BC25" s="65">
        <f t="shared" si="23"/>
        <v>0</v>
      </c>
      <c r="BD25" s="89">
        <f>+IF(OR(C25=Hoja2!$B$92,C25=Hoja2!$B$93,C25=Hoja2!$B$94),Personal!AY25,0)</f>
        <v>0</v>
      </c>
    </row>
    <row r="26" spans="2:56" x14ac:dyDescent="0.35">
      <c r="B26" s="3"/>
      <c r="C26" s="3"/>
      <c r="D26" s="24"/>
      <c r="E26" s="3"/>
      <c r="F26" s="4"/>
      <c r="G26" s="4"/>
      <c r="H26" s="4"/>
      <c r="I26" s="78">
        <f>+IF(H26=Hoja2!$B$27,0.2102,IF(H26=Hoja2!$B$28,0.58,0))</f>
        <v>0</v>
      </c>
      <c r="J26" s="30"/>
      <c r="K26" s="26"/>
      <c r="L26" s="3"/>
      <c r="M26" s="22">
        <f t="shared" si="0"/>
        <v>0</v>
      </c>
      <c r="N26" s="22">
        <f>+IF(G26=Hoja2!$J$5,IF(AND('Ficha Resumen'!$Q$18=Hoja2!$H$5,Personal!$E26=Hoja2!$B$31),Personal!$J$7*(Personal!$P26+Personal!$R26),IF(AND('Ficha Resumen'!$Q$18=Hoja2!$H$6,Personal!$E26=Hoja2!$B$31),Personal!$J$6*(Personal!$P26+Personal!$R26),0)),0)</f>
        <v>0</v>
      </c>
      <c r="O26" s="119">
        <f>+IF(J26=Hoja2!$B$22,F26/160,IF(Personal!J26=Hoja2!$B$23,F26/80,0))*(1+O$4)</f>
        <v>0</v>
      </c>
      <c r="P26" s="22">
        <f t="shared" si="1"/>
        <v>0</v>
      </c>
      <c r="Q26" s="22">
        <f>+IF(J26=Hoja2!$B$22,F26*I26/160,IF(Personal!J26=Hoja2!$B$23,F26*I26/80,0))*(1+O$4)</f>
        <v>0</v>
      </c>
      <c r="R26" s="22">
        <f t="shared" si="2"/>
        <v>0</v>
      </c>
      <c r="S26" s="26"/>
      <c r="T26" s="3"/>
      <c r="U26" s="22">
        <f t="shared" si="3"/>
        <v>0</v>
      </c>
      <c r="V26" s="22">
        <f>IF(G26=Hoja2!$J$5,IF(AND('Ficha Resumen'!$Q$18=Hoja2!$H$5,Personal!$E26=Hoja2!$B$31),Personal!$J$7*(Personal!$X26+Personal!$Z26),IF(AND('Ficha Resumen'!$Q$18=Hoja2!$H$6,Personal!$E26=Hoja2!$B$31),Personal!$J$6*(Personal!$X26+Personal!$Z26),0)),0)</f>
        <v>0</v>
      </c>
      <c r="W26" s="119">
        <f t="shared" si="4"/>
        <v>0</v>
      </c>
      <c r="X26" s="22">
        <f t="shared" si="5"/>
        <v>0</v>
      </c>
      <c r="Y26" s="22">
        <f t="shared" si="6"/>
        <v>0</v>
      </c>
      <c r="Z26" s="22">
        <f t="shared" si="7"/>
        <v>0</v>
      </c>
      <c r="AA26" s="26"/>
      <c r="AB26" s="3"/>
      <c r="AC26" s="22">
        <f t="shared" si="8"/>
        <v>0</v>
      </c>
      <c r="AD26" s="22">
        <f>IF(G26=Hoja2!$J$5,IF(AND('Ficha Resumen'!$Q$18=Hoja2!$H$5,Personal!$E26=Hoja2!$B$31),Personal!$J$7*(Personal!$AF26+Personal!$AH26),IF(AND('Ficha Resumen'!$Q$18=Hoja2!$H$6,Personal!$E26=Hoja2!$B$31),Personal!$J$6*(Personal!$AF26+Personal!$AH26),0)),0)</f>
        <v>0</v>
      </c>
      <c r="AE26" s="119">
        <f t="shared" si="9"/>
        <v>0</v>
      </c>
      <c r="AF26" s="22">
        <f t="shared" si="10"/>
        <v>0</v>
      </c>
      <c r="AG26" s="22">
        <f t="shared" si="11"/>
        <v>0</v>
      </c>
      <c r="AH26" s="22">
        <f t="shared" si="12"/>
        <v>0</v>
      </c>
      <c r="AI26" s="26"/>
      <c r="AJ26" s="3"/>
      <c r="AK26" s="22">
        <f t="shared" si="13"/>
        <v>0</v>
      </c>
      <c r="AL26" s="22">
        <f>IF(G26=Hoja2!$J$5,IF(AND('Ficha Resumen'!$Q$18=Hoja2!$H$5,Personal!$E26=Hoja2!$B$31),Personal!$J$7*(Personal!$AN26+Personal!$AP26),IF(AND('Ficha Resumen'!$Q$18=Hoja2!$H$6,Personal!$E26=Hoja2!$B$31),Personal!$J$6*(Personal!$AN26+Personal!$AP26),0)),0)</f>
        <v>0</v>
      </c>
      <c r="AM26" s="119">
        <f t="shared" si="14"/>
        <v>0</v>
      </c>
      <c r="AN26" s="25">
        <f t="shared" si="15"/>
        <v>0</v>
      </c>
      <c r="AO26" s="22">
        <f t="shared" si="16"/>
        <v>0</v>
      </c>
      <c r="AP26" s="25">
        <f t="shared" si="17"/>
        <v>0</v>
      </c>
      <c r="AQ26" s="26"/>
      <c r="AR26" s="3"/>
      <c r="AS26" s="22">
        <f t="shared" si="18"/>
        <v>0</v>
      </c>
      <c r="AT26" s="22">
        <f>IF(G26=Hoja2!$J$5,IF(AND('Ficha Resumen'!$Q$18=Hoja2!$H$5,Personal!$E26=Hoja2!$B$31),Personal!$J$7*(Personal!$AV26+Personal!$AX26),IF(AND('Ficha Resumen'!$Q$18=Hoja2!$H$6,Personal!$E26=Hoja2!$B$31),Personal!$J$6*(Personal!$AV26+Personal!$AX26),0)),0)</f>
        <v>0</v>
      </c>
      <c r="AU26" s="119">
        <f t="shared" si="19"/>
        <v>0</v>
      </c>
      <c r="AV26" s="25">
        <f t="shared" si="20"/>
        <v>0</v>
      </c>
      <c r="AW26" s="22">
        <f t="shared" si="21"/>
        <v>0</v>
      </c>
      <c r="AX26" s="25">
        <f t="shared" si="22"/>
        <v>0</v>
      </c>
      <c r="AY26" s="64">
        <f>+IF(AND(E26=Hoja2!$B$31,(N26+V26+AD26+AL26+AT26)&gt;0),(N26+V26+AD26+AL26+AT26),IF(E26=Hoja2!$B$31,(M26+U26+AC26+AK26+AS26),0))</f>
        <v>0</v>
      </c>
      <c r="AZ26" s="64">
        <f>+IF(E26=Hoja2!$B$31,(M26+U26+AC26+AK26+AS26)-AY26,IF(E26=Hoja2!$B$32,(M26+U26+AC26+AK26+AS26),0))</f>
        <v>0</v>
      </c>
      <c r="BA26" s="64">
        <f>+IF(E26=Hoja2!$B$34,(M26+U26+AC26+AK26+AS26),0)</f>
        <v>0</v>
      </c>
      <c r="BB26" s="64">
        <f>+IF(E26=Hoja2!$B$33,(M26+U26+AC26+AK26+AS26),0)</f>
        <v>0</v>
      </c>
      <c r="BC26" s="65">
        <f t="shared" si="23"/>
        <v>0</v>
      </c>
      <c r="BD26" s="89">
        <f>+IF(OR(C26=Hoja2!$B$92,C26=Hoja2!$B$93,C26=Hoja2!$B$94),Personal!AY26,0)</f>
        <v>0</v>
      </c>
    </row>
    <row r="27" spans="2:56" x14ac:dyDescent="0.35">
      <c r="B27" s="3"/>
      <c r="C27" s="3"/>
      <c r="D27" s="24"/>
      <c r="E27" s="3"/>
      <c r="F27" s="4"/>
      <c r="G27" s="4"/>
      <c r="H27" s="4"/>
      <c r="I27" s="78">
        <f>+IF(H27=Hoja2!$B$27,0.2102,IF(H27=Hoja2!$B$28,0.58,0))</f>
        <v>0</v>
      </c>
      <c r="J27" s="30"/>
      <c r="K27" s="26"/>
      <c r="L27" s="3"/>
      <c r="M27" s="22">
        <f t="shared" si="0"/>
        <v>0</v>
      </c>
      <c r="N27" s="22">
        <f>+IF(G27=Hoja2!$J$5,IF(AND('Ficha Resumen'!$Q$18=Hoja2!$H$5,Personal!$E27=Hoja2!$B$31),Personal!$J$7*(Personal!$P27+Personal!$R27),IF(AND('Ficha Resumen'!$Q$18=Hoja2!$H$6,Personal!$E27=Hoja2!$B$31),Personal!$J$6*(Personal!$P27+Personal!$R27),0)),0)</f>
        <v>0</v>
      </c>
      <c r="O27" s="119">
        <f>+IF(J27=Hoja2!$B$22,F27/160,IF(Personal!J27=Hoja2!$B$23,F27/80,0))*(1+O$4)</f>
        <v>0</v>
      </c>
      <c r="P27" s="22">
        <f t="shared" si="1"/>
        <v>0</v>
      </c>
      <c r="Q27" s="22">
        <f>+IF(J27=Hoja2!$B$22,F27*I27/160,IF(Personal!J27=Hoja2!$B$23,F27*I27/80,0))*(1+O$4)</f>
        <v>0</v>
      </c>
      <c r="R27" s="22">
        <f t="shared" si="2"/>
        <v>0</v>
      </c>
      <c r="S27" s="26"/>
      <c r="T27" s="3"/>
      <c r="U27" s="22">
        <f t="shared" si="3"/>
        <v>0</v>
      </c>
      <c r="V27" s="22">
        <f>IF(G27=Hoja2!$J$5,IF(AND('Ficha Resumen'!$Q$18=Hoja2!$H$5,Personal!$E27=Hoja2!$B$31),Personal!$J$7*(Personal!$X27+Personal!$Z27),IF(AND('Ficha Resumen'!$Q$18=Hoja2!$H$6,Personal!$E27=Hoja2!$B$31),Personal!$J$6*(Personal!$X27+Personal!$Z27),0)),0)</f>
        <v>0</v>
      </c>
      <c r="W27" s="119">
        <f t="shared" si="4"/>
        <v>0</v>
      </c>
      <c r="X27" s="22">
        <f t="shared" si="5"/>
        <v>0</v>
      </c>
      <c r="Y27" s="22">
        <f t="shared" si="6"/>
        <v>0</v>
      </c>
      <c r="Z27" s="22">
        <f t="shared" si="7"/>
        <v>0</v>
      </c>
      <c r="AA27" s="26"/>
      <c r="AB27" s="3"/>
      <c r="AC27" s="22">
        <f t="shared" si="8"/>
        <v>0</v>
      </c>
      <c r="AD27" s="22">
        <f>IF(G27=Hoja2!$J$5,IF(AND('Ficha Resumen'!$Q$18=Hoja2!$H$5,Personal!$E27=Hoja2!$B$31),Personal!$J$7*(Personal!$AF27+Personal!$AH27),IF(AND('Ficha Resumen'!$Q$18=Hoja2!$H$6,Personal!$E27=Hoja2!$B$31),Personal!$J$6*(Personal!$AF27+Personal!$AH27),0)),0)</f>
        <v>0</v>
      </c>
      <c r="AE27" s="119">
        <f t="shared" si="9"/>
        <v>0</v>
      </c>
      <c r="AF27" s="22">
        <f t="shared" si="10"/>
        <v>0</v>
      </c>
      <c r="AG27" s="22">
        <f t="shared" si="11"/>
        <v>0</v>
      </c>
      <c r="AH27" s="22">
        <f t="shared" si="12"/>
        <v>0</v>
      </c>
      <c r="AI27" s="26"/>
      <c r="AJ27" s="3"/>
      <c r="AK27" s="22">
        <f t="shared" si="13"/>
        <v>0</v>
      </c>
      <c r="AL27" s="22">
        <f>IF(G27=Hoja2!$J$5,IF(AND('Ficha Resumen'!$Q$18=Hoja2!$H$5,Personal!$E27=Hoja2!$B$31),Personal!$J$7*(Personal!$AN27+Personal!$AP27),IF(AND('Ficha Resumen'!$Q$18=Hoja2!$H$6,Personal!$E27=Hoja2!$B$31),Personal!$J$6*(Personal!$AN27+Personal!$AP27),0)),0)</f>
        <v>0</v>
      </c>
      <c r="AM27" s="119">
        <f t="shared" si="14"/>
        <v>0</v>
      </c>
      <c r="AN27" s="25">
        <f t="shared" si="15"/>
        <v>0</v>
      </c>
      <c r="AO27" s="22">
        <f t="shared" si="16"/>
        <v>0</v>
      </c>
      <c r="AP27" s="25">
        <f t="shared" si="17"/>
        <v>0</v>
      </c>
      <c r="AQ27" s="26"/>
      <c r="AR27" s="3"/>
      <c r="AS27" s="22">
        <f t="shared" si="18"/>
        <v>0</v>
      </c>
      <c r="AT27" s="22">
        <f>IF(G27=Hoja2!$J$5,IF(AND('Ficha Resumen'!$Q$18=Hoja2!$H$5,Personal!$E27=Hoja2!$B$31),Personal!$J$7*(Personal!$AV27+Personal!$AX27),IF(AND('Ficha Resumen'!$Q$18=Hoja2!$H$6,Personal!$E27=Hoja2!$B$31),Personal!$J$6*(Personal!$AV27+Personal!$AX27),0)),0)</f>
        <v>0</v>
      </c>
      <c r="AU27" s="119">
        <f t="shared" si="19"/>
        <v>0</v>
      </c>
      <c r="AV27" s="25">
        <f t="shared" si="20"/>
        <v>0</v>
      </c>
      <c r="AW27" s="22">
        <f t="shared" si="21"/>
        <v>0</v>
      </c>
      <c r="AX27" s="25">
        <f t="shared" si="22"/>
        <v>0</v>
      </c>
      <c r="AY27" s="64">
        <f>+IF(AND(E27=Hoja2!$B$31,(N27+V27+AD27+AL27+AT27)&gt;0),(N27+V27+AD27+AL27+AT27),IF(E27=Hoja2!$B$31,(M27+U27+AC27+AK27+AS27),0))</f>
        <v>0</v>
      </c>
      <c r="AZ27" s="64">
        <f>+IF(E27=Hoja2!$B$31,(M27+U27+AC27+AK27+AS27)-AY27,IF(E27=Hoja2!$B$32,(M27+U27+AC27+AK27+AS27),0))</f>
        <v>0</v>
      </c>
      <c r="BA27" s="64">
        <f>+IF(E27=Hoja2!$B$34,(M27+U27+AC27+AK27+AS27),0)</f>
        <v>0</v>
      </c>
      <c r="BB27" s="64">
        <f>+IF(E27=Hoja2!$B$33,(M27+U27+AC27+AK27+AS27),0)</f>
        <v>0</v>
      </c>
      <c r="BC27" s="65">
        <f t="shared" si="23"/>
        <v>0</v>
      </c>
      <c r="BD27" s="89">
        <f>+IF(OR(C27=Hoja2!$B$92,C27=Hoja2!$B$93,C27=Hoja2!$B$94),Personal!AY27,0)</f>
        <v>0</v>
      </c>
    </row>
    <row r="28" spans="2:56" x14ac:dyDescent="0.35">
      <c r="B28" s="3"/>
      <c r="C28" s="3"/>
      <c r="D28" s="24"/>
      <c r="E28" s="3"/>
      <c r="F28" s="4"/>
      <c r="G28" s="4"/>
      <c r="H28" s="4"/>
      <c r="I28" s="78">
        <f>+IF(H28=Hoja2!$B$27,0.2102,IF(H28=Hoja2!$B$28,0.58,0))</f>
        <v>0</v>
      </c>
      <c r="J28" s="30"/>
      <c r="K28" s="26"/>
      <c r="L28" s="3"/>
      <c r="M28" s="22">
        <f t="shared" si="0"/>
        <v>0</v>
      </c>
      <c r="N28" s="22">
        <f>+IF(G28=Hoja2!$J$5,IF(AND('Ficha Resumen'!$Q$18=Hoja2!$H$5,Personal!$E28=Hoja2!$B$31),Personal!$J$7*(Personal!$P28+Personal!$R28),IF(AND('Ficha Resumen'!$Q$18=Hoja2!$H$6,Personal!$E28=Hoja2!$B$31),Personal!$J$6*(Personal!$P28+Personal!$R28),0)),0)</f>
        <v>0</v>
      </c>
      <c r="O28" s="119">
        <f>+IF(J28=Hoja2!$B$22,F28/160,IF(Personal!J28=Hoja2!$B$23,F28/80,0))*(1+O$4)</f>
        <v>0</v>
      </c>
      <c r="P28" s="22">
        <f t="shared" si="1"/>
        <v>0</v>
      </c>
      <c r="Q28" s="22">
        <f>+IF(J28=Hoja2!$B$22,F28*I28/160,IF(Personal!J28=Hoja2!$B$23,F28*I28/80,0))*(1+O$4)</f>
        <v>0</v>
      </c>
      <c r="R28" s="22">
        <f t="shared" si="2"/>
        <v>0</v>
      </c>
      <c r="S28" s="26"/>
      <c r="T28" s="3"/>
      <c r="U28" s="22">
        <f t="shared" si="3"/>
        <v>0</v>
      </c>
      <c r="V28" s="22">
        <f>IF(G28=Hoja2!$J$5,IF(AND('Ficha Resumen'!$Q$18=Hoja2!$H$5,Personal!$E28=Hoja2!$B$31),Personal!$J$7*(Personal!$X28+Personal!$Z28),IF(AND('Ficha Resumen'!$Q$18=Hoja2!$H$6,Personal!$E28=Hoja2!$B$31),Personal!$J$6*(Personal!$X28+Personal!$Z28),0)),0)</f>
        <v>0</v>
      </c>
      <c r="W28" s="119">
        <f t="shared" si="4"/>
        <v>0</v>
      </c>
      <c r="X28" s="22">
        <f t="shared" si="5"/>
        <v>0</v>
      </c>
      <c r="Y28" s="22">
        <f t="shared" si="6"/>
        <v>0</v>
      </c>
      <c r="Z28" s="22">
        <f t="shared" si="7"/>
        <v>0</v>
      </c>
      <c r="AA28" s="26"/>
      <c r="AB28" s="3"/>
      <c r="AC28" s="22">
        <f t="shared" si="8"/>
        <v>0</v>
      </c>
      <c r="AD28" s="22">
        <f>IF(G28=Hoja2!$J$5,IF(AND('Ficha Resumen'!$Q$18=Hoja2!$H$5,Personal!$E28=Hoja2!$B$31),Personal!$J$7*(Personal!$AF28+Personal!$AH28),IF(AND('Ficha Resumen'!$Q$18=Hoja2!$H$6,Personal!$E28=Hoja2!$B$31),Personal!$J$6*(Personal!$AF28+Personal!$AH28),0)),0)</f>
        <v>0</v>
      </c>
      <c r="AE28" s="119">
        <f t="shared" si="9"/>
        <v>0</v>
      </c>
      <c r="AF28" s="22">
        <f t="shared" si="10"/>
        <v>0</v>
      </c>
      <c r="AG28" s="22">
        <f t="shared" si="11"/>
        <v>0</v>
      </c>
      <c r="AH28" s="22">
        <f t="shared" si="12"/>
        <v>0</v>
      </c>
      <c r="AI28" s="26"/>
      <c r="AJ28" s="3"/>
      <c r="AK28" s="22">
        <f t="shared" si="13"/>
        <v>0</v>
      </c>
      <c r="AL28" s="22">
        <f>IF(G28=Hoja2!$J$5,IF(AND('Ficha Resumen'!$Q$18=Hoja2!$H$5,Personal!$E28=Hoja2!$B$31),Personal!$J$7*(Personal!$AN28+Personal!$AP28),IF(AND('Ficha Resumen'!$Q$18=Hoja2!$H$6,Personal!$E28=Hoja2!$B$31),Personal!$J$6*(Personal!$AN28+Personal!$AP28),0)),0)</f>
        <v>0</v>
      </c>
      <c r="AM28" s="119">
        <f t="shared" si="14"/>
        <v>0</v>
      </c>
      <c r="AN28" s="25">
        <f t="shared" si="15"/>
        <v>0</v>
      </c>
      <c r="AO28" s="22">
        <f t="shared" si="16"/>
        <v>0</v>
      </c>
      <c r="AP28" s="25">
        <f t="shared" si="17"/>
        <v>0</v>
      </c>
      <c r="AQ28" s="26"/>
      <c r="AR28" s="3"/>
      <c r="AS28" s="22">
        <f t="shared" si="18"/>
        <v>0</v>
      </c>
      <c r="AT28" s="22">
        <f>IF(G28=Hoja2!$J$5,IF(AND('Ficha Resumen'!$Q$18=Hoja2!$H$5,Personal!$E28=Hoja2!$B$31),Personal!$J$7*(Personal!$AV28+Personal!$AX28),IF(AND('Ficha Resumen'!$Q$18=Hoja2!$H$6,Personal!$E28=Hoja2!$B$31),Personal!$J$6*(Personal!$AV28+Personal!$AX28),0)),0)</f>
        <v>0</v>
      </c>
      <c r="AU28" s="119">
        <f t="shared" si="19"/>
        <v>0</v>
      </c>
      <c r="AV28" s="25">
        <f t="shared" si="20"/>
        <v>0</v>
      </c>
      <c r="AW28" s="22">
        <f t="shared" si="21"/>
        <v>0</v>
      </c>
      <c r="AX28" s="25">
        <f t="shared" si="22"/>
        <v>0</v>
      </c>
      <c r="AY28" s="64">
        <f>+IF(AND(E28=Hoja2!$B$31,(N28+V28+AD28+AL28+AT28)&gt;0),(N28+V28+AD28+AL28+AT28),IF(E28=Hoja2!$B$31,(M28+U28+AC28+AK28+AS28),0))</f>
        <v>0</v>
      </c>
      <c r="AZ28" s="64">
        <f>+IF(E28=Hoja2!$B$31,(M28+U28+AC28+AK28+AS28)-AY28,IF(E28=Hoja2!$B$32,(M28+U28+AC28+AK28+AS28),0))</f>
        <v>0</v>
      </c>
      <c r="BA28" s="64">
        <f>+IF(E28=Hoja2!$B$34,(M28+U28+AC28+AK28+AS28),0)</f>
        <v>0</v>
      </c>
      <c r="BB28" s="64">
        <f>+IF(E28=Hoja2!$B$33,(M28+U28+AC28+AK28+AS28),0)</f>
        <v>0</v>
      </c>
      <c r="BC28" s="65">
        <f t="shared" si="23"/>
        <v>0</v>
      </c>
      <c r="BD28" s="89">
        <f>+IF(OR(C28=Hoja2!$B$92,C28=Hoja2!$B$93,C28=Hoja2!$B$94),Personal!AY28,0)</f>
        <v>0</v>
      </c>
    </row>
    <row r="29" spans="2:56" x14ac:dyDescent="0.35">
      <c r="B29" s="3"/>
      <c r="C29" s="3"/>
      <c r="D29" s="24"/>
      <c r="E29" s="3"/>
      <c r="F29" s="4"/>
      <c r="G29" s="4"/>
      <c r="H29" s="4"/>
      <c r="I29" s="78">
        <f>+IF(H29=Hoja2!$B$27,0.2102,IF(H29=Hoja2!$B$28,0.58,0))</f>
        <v>0</v>
      </c>
      <c r="J29" s="30"/>
      <c r="K29" s="26"/>
      <c r="L29" s="3"/>
      <c r="M29" s="22">
        <f t="shared" si="0"/>
        <v>0</v>
      </c>
      <c r="N29" s="22">
        <f>+IF(G29=Hoja2!$J$5,IF(AND('Ficha Resumen'!$Q$18=Hoja2!$H$5,Personal!$E29=Hoja2!$B$31),Personal!$J$7*(Personal!$P29+Personal!$R29),IF(AND('Ficha Resumen'!$Q$18=Hoja2!$H$6,Personal!$E29=Hoja2!$B$31),Personal!$J$6*(Personal!$P29+Personal!$R29),0)),0)</f>
        <v>0</v>
      </c>
      <c r="O29" s="119">
        <f>+IF(J29=Hoja2!$B$22,F29/160,IF(Personal!J29=Hoja2!$B$23,F29/80,0))*(1+O$4)</f>
        <v>0</v>
      </c>
      <c r="P29" s="22">
        <f t="shared" si="1"/>
        <v>0</v>
      </c>
      <c r="Q29" s="22">
        <f>+IF(J29=Hoja2!$B$22,F29*I29/160,IF(Personal!J29=Hoja2!$B$23,F29*I29/80,0))*(1+O$4)</f>
        <v>0</v>
      </c>
      <c r="R29" s="22">
        <f t="shared" si="2"/>
        <v>0</v>
      </c>
      <c r="S29" s="26"/>
      <c r="T29" s="3"/>
      <c r="U29" s="22">
        <f t="shared" si="3"/>
        <v>0</v>
      </c>
      <c r="V29" s="22">
        <f>IF(G29=Hoja2!$J$5,IF(AND('Ficha Resumen'!$Q$18=Hoja2!$H$5,Personal!$E29=Hoja2!$B$31),Personal!$J$7*(Personal!$X29+Personal!$Z29),IF(AND('Ficha Resumen'!$Q$18=Hoja2!$H$6,Personal!$E29=Hoja2!$B$31),Personal!$J$6*(Personal!$X29+Personal!$Z29),0)),0)</f>
        <v>0</v>
      </c>
      <c r="W29" s="119">
        <f t="shared" si="4"/>
        <v>0</v>
      </c>
      <c r="X29" s="22">
        <f t="shared" si="5"/>
        <v>0</v>
      </c>
      <c r="Y29" s="22">
        <f t="shared" si="6"/>
        <v>0</v>
      </c>
      <c r="Z29" s="22">
        <f t="shared" si="7"/>
        <v>0</v>
      </c>
      <c r="AA29" s="26"/>
      <c r="AB29" s="3"/>
      <c r="AC29" s="22">
        <f t="shared" si="8"/>
        <v>0</v>
      </c>
      <c r="AD29" s="22">
        <f>IF(G29=Hoja2!$J$5,IF(AND('Ficha Resumen'!$Q$18=Hoja2!$H$5,Personal!$E29=Hoja2!$B$31),Personal!$J$7*(Personal!$AF29+Personal!$AH29),IF(AND('Ficha Resumen'!$Q$18=Hoja2!$H$6,Personal!$E29=Hoja2!$B$31),Personal!$J$6*(Personal!$AF29+Personal!$AH29),0)),0)</f>
        <v>0</v>
      </c>
      <c r="AE29" s="119">
        <f t="shared" si="9"/>
        <v>0</v>
      </c>
      <c r="AF29" s="22">
        <f t="shared" si="10"/>
        <v>0</v>
      </c>
      <c r="AG29" s="22">
        <f t="shared" si="11"/>
        <v>0</v>
      </c>
      <c r="AH29" s="22">
        <f t="shared" si="12"/>
        <v>0</v>
      </c>
      <c r="AI29" s="26"/>
      <c r="AJ29" s="3"/>
      <c r="AK29" s="22">
        <f t="shared" si="13"/>
        <v>0</v>
      </c>
      <c r="AL29" s="22">
        <f>IF(G29=Hoja2!$J$5,IF(AND('Ficha Resumen'!$Q$18=Hoja2!$H$5,Personal!$E29=Hoja2!$B$31),Personal!$J$7*(Personal!$AN29+Personal!$AP29),IF(AND('Ficha Resumen'!$Q$18=Hoja2!$H$6,Personal!$E29=Hoja2!$B$31),Personal!$J$6*(Personal!$AN29+Personal!$AP29),0)),0)</f>
        <v>0</v>
      </c>
      <c r="AM29" s="119">
        <f t="shared" si="14"/>
        <v>0</v>
      </c>
      <c r="AN29" s="25">
        <f t="shared" si="15"/>
        <v>0</v>
      </c>
      <c r="AO29" s="22">
        <f t="shared" si="16"/>
        <v>0</v>
      </c>
      <c r="AP29" s="25">
        <f t="shared" si="17"/>
        <v>0</v>
      </c>
      <c r="AQ29" s="26"/>
      <c r="AR29" s="3"/>
      <c r="AS29" s="22">
        <f t="shared" si="18"/>
        <v>0</v>
      </c>
      <c r="AT29" s="22">
        <f>IF(G29=Hoja2!$J$5,IF(AND('Ficha Resumen'!$Q$18=Hoja2!$H$5,Personal!$E29=Hoja2!$B$31),Personal!$J$7*(Personal!$AV29+Personal!$AX29),IF(AND('Ficha Resumen'!$Q$18=Hoja2!$H$6,Personal!$E29=Hoja2!$B$31),Personal!$J$6*(Personal!$AV29+Personal!$AX29),0)),0)</f>
        <v>0</v>
      </c>
      <c r="AU29" s="119">
        <f t="shared" si="19"/>
        <v>0</v>
      </c>
      <c r="AV29" s="25">
        <f t="shared" si="20"/>
        <v>0</v>
      </c>
      <c r="AW29" s="22">
        <f t="shared" si="21"/>
        <v>0</v>
      </c>
      <c r="AX29" s="25">
        <f t="shared" si="22"/>
        <v>0</v>
      </c>
      <c r="AY29" s="64">
        <f>+IF(AND(E29=Hoja2!$B$31,(N29+V29+AD29+AL29+AT29)&gt;0),(N29+V29+AD29+AL29+AT29),IF(E29=Hoja2!$B$31,(M29+U29+AC29+AK29+AS29),0))</f>
        <v>0</v>
      </c>
      <c r="AZ29" s="64">
        <f>+IF(E29=Hoja2!$B$31,(M29+U29+AC29+AK29+AS29)-AY29,IF(E29=Hoja2!$B$32,(M29+U29+AC29+AK29+AS29),0))</f>
        <v>0</v>
      </c>
      <c r="BA29" s="64">
        <f>+IF(E29=Hoja2!$B$34,(M29+U29+AC29+AK29+AS29),0)</f>
        <v>0</v>
      </c>
      <c r="BB29" s="64">
        <f>+IF(E29=Hoja2!$B$33,(M29+U29+AC29+AK29+AS29),0)</f>
        <v>0</v>
      </c>
      <c r="BC29" s="65">
        <f t="shared" si="23"/>
        <v>0</v>
      </c>
      <c r="BD29" s="89">
        <f>+IF(OR(C29=Hoja2!$B$92,C29=Hoja2!$B$93,C29=Hoja2!$B$94),Personal!AY29,0)</f>
        <v>0</v>
      </c>
    </row>
    <row r="30" spans="2:56" x14ac:dyDescent="0.35">
      <c r="B30" s="3"/>
      <c r="C30" s="3"/>
      <c r="D30" s="24"/>
      <c r="E30" s="3"/>
      <c r="F30" s="4"/>
      <c r="G30" s="4"/>
      <c r="H30" s="4"/>
      <c r="I30" s="78">
        <f>+IF(H30=Hoja2!$B$27,0.2102,IF(H30=Hoja2!$B$28,0.58,0))</f>
        <v>0</v>
      </c>
      <c r="J30" s="30"/>
      <c r="K30" s="26"/>
      <c r="L30" s="3"/>
      <c r="M30" s="22">
        <f t="shared" si="0"/>
        <v>0</v>
      </c>
      <c r="N30" s="22">
        <f>+IF(G30=Hoja2!$J$5,IF(AND('Ficha Resumen'!$Q$18=Hoja2!$H$5,Personal!$E30=Hoja2!$B$31),Personal!$J$7*(Personal!$P30+Personal!$R30),IF(AND('Ficha Resumen'!$Q$18=Hoja2!$H$6,Personal!$E30=Hoja2!$B$31),Personal!$J$6*(Personal!$P30+Personal!$R30),0)),0)</f>
        <v>0</v>
      </c>
      <c r="O30" s="119">
        <f>+IF(J30=Hoja2!$B$22,F30/160,IF(Personal!J30=Hoja2!$B$23,F30/80,0))*(1+O$4)</f>
        <v>0</v>
      </c>
      <c r="P30" s="22">
        <f t="shared" si="1"/>
        <v>0</v>
      </c>
      <c r="Q30" s="22">
        <f>+IF(J30=Hoja2!$B$22,F30*I30/160,IF(Personal!J30=Hoja2!$B$23,F30*I30/80,0))*(1+O$4)</f>
        <v>0</v>
      </c>
      <c r="R30" s="22">
        <f t="shared" si="2"/>
        <v>0</v>
      </c>
      <c r="S30" s="26"/>
      <c r="T30" s="3"/>
      <c r="U30" s="22">
        <f t="shared" si="3"/>
        <v>0</v>
      </c>
      <c r="V30" s="22">
        <f>IF(G30=Hoja2!$J$5,IF(AND('Ficha Resumen'!$Q$18=Hoja2!$H$5,Personal!$E30=Hoja2!$B$31),Personal!$J$7*(Personal!$X30+Personal!$Z30),IF(AND('Ficha Resumen'!$Q$18=Hoja2!$H$6,Personal!$E30=Hoja2!$B$31),Personal!$J$6*(Personal!$X30+Personal!$Z30),0)),0)</f>
        <v>0</v>
      </c>
      <c r="W30" s="119">
        <f t="shared" si="4"/>
        <v>0</v>
      </c>
      <c r="X30" s="22">
        <f t="shared" si="5"/>
        <v>0</v>
      </c>
      <c r="Y30" s="22">
        <f t="shared" si="6"/>
        <v>0</v>
      </c>
      <c r="Z30" s="22">
        <f t="shared" si="7"/>
        <v>0</v>
      </c>
      <c r="AA30" s="26"/>
      <c r="AB30" s="3"/>
      <c r="AC30" s="22">
        <f t="shared" si="8"/>
        <v>0</v>
      </c>
      <c r="AD30" s="22">
        <f>IF(G30=Hoja2!$J$5,IF(AND('Ficha Resumen'!$Q$18=Hoja2!$H$5,Personal!$E30=Hoja2!$B$31),Personal!$J$7*(Personal!$AF30+Personal!$AH30),IF(AND('Ficha Resumen'!$Q$18=Hoja2!$H$6,Personal!$E30=Hoja2!$B$31),Personal!$J$6*(Personal!$AF30+Personal!$AH30),0)),0)</f>
        <v>0</v>
      </c>
      <c r="AE30" s="119">
        <f t="shared" si="9"/>
        <v>0</v>
      </c>
      <c r="AF30" s="22">
        <f t="shared" si="10"/>
        <v>0</v>
      </c>
      <c r="AG30" s="22">
        <f t="shared" si="11"/>
        <v>0</v>
      </c>
      <c r="AH30" s="22">
        <f t="shared" si="12"/>
        <v>0</v>
      </c>
      <c r="AI30" s="26"/>
      <c r="AJ30" s="3"/>
      <c r="AK30" s="22">
        <f t="shared" si="13"/>
        <v>0</v>
      </c>
      <c r="AL30" s="22">
        <f>IF(G30=Hoja2!$J$5,IF(AND('Ficha Resumen'!$Q$18=Hoja2!$H$5,Personal!$E30=Hoja2!$B$31),Personal!$J$7*(Personal!$AN30+Personal!$AP30),IF(AND('Ficha Resumen'!$Q$18=Hoja2!$H$6,Personal!$E30=Hoja2!$B$31),Personal!$J$6*(Personal!$AN30+Personal!$AP30),0)),0)</f>
        <v>0</v>
      </c>
      <c r="AM30" s="119">
        <f t="shared" si="14"/>
        <v>0</v>
      </c>
      <c r="AN30" s="25">
        <f t="shared" si="15"/>
        <v>0</v>
      </c>
      <c r="AO30" s="22">
        <f t="shared" si="16"/>
        <v>0</v>
      </c>
      <c r="AP30" s="25">
        <f t="shared" si="17"/>
        <v>0</v>
      </c>
      <c r="AQ30" s="26"/>
      <c r="AR30" s="3"/>
      <c r="AS30" s="22">
        <f t="shared" si="18"/>
        <v>0</v>
      </c>
      <c r="AT30" s="22">
        <f>IF(G30=Hoja2!$J$5,IF(AND('Ficha Resumen'!$Q$18=Hoja2!$H$5,Personal!$E30=Hoja2!$B$31),Personal!$J$7*(Personal!$AV30+Personal!$AX30),IF(AND('Ficha Resumen'!$Q$18=Hoja2!$H$6,Personal!$E30=Hoja2!$B$31),Personal!$J$6*(Personal!$AV30+Personal!$AX30),0)),0)</f>
        <v>0</v>
      </c>
      <c r="AU30" s="119">
        <f t="shared" si="19"/>
        <v>0</v>
      </c>
      <c r="AV30" s="25">
        <f t="shared" si="20"/>
        <v>0</v>
      </c>
      <c r="AW30" s="22">
        <f t="shared" si="21"/>
        <v>0</v>
      </c>
      <c r="AX30" s="25">
        <f t="shared" si="22"/>
        <v>0</v>
      </c>
      <c r="AY30" s="64">
        <f>+IF(AND(E30=Hoja2!$B$31,(N30+V30+AD30+AL30+AT30)&gt;0),(N30+V30+AD30+AL30+AT30),IF(E30=Hoja2!$B$31,(M30+U30+AC30+AK30+AS30),0))</f>
        <v>0</v>
      </c>
      <c r="AZ30" s="64">
        <f>+IF(E30=Hoja2!$B$31,(M30+U30+AC30+AK30+AS30)-AY30,IF(E30=Hoja2!$B$32,(M30+U30+AC30+AK30+AS30),0))</f>
        <v>0</v>
      </c>
      <c r="BA30" s="64">
        <f>+IF(E30=Hoja2!$B$34,(M30+U30+AC30+AK30+AS30),0)</f>
        <v>0</v>
      </c>
      <c r="BB30" s="64">
        <f>+IF(E30=Hoja2!$B$33,(M30+U30+AC30+AK30+AS30),0)</f>
        <v>0</v>
      </c>
      <c r="BC30" s="65">
        <f t="shared" si="23"/>
        <v>0</v>
      </c>
      <c r="BD30" s="89">
        <f>+IF(OR(C30=Hoja2!$B$92,C30=Hoja2!$B$93,C30=Hoja2!$B$94),Personal!AY30,0)</f>
        <v>0</v>
      </c>
    </row>
    <row r="31" spans="2:56" x14ac:dyDescent="0.35">
      <c r="B31" s="3"/>
      <c r="C31" s="3"/>
      <c r="D31" s="24"/>
      <c r="E31" s="3"/>
      <c r="F31" s="4"/>
      <c r="G31" s="4"/>
      <c r="H31" s="4"/>
      <c r="I31" s="78">
        <f>+IF(H31=Hoja2!$B$27,0.2102,IF(H31=Hoja2!$B$28,0.58,0))</f>
        <v>0</v>
      </c>
      <c r="J31" s="30"/>
      <c r="K31" s="26"/>
      <c r="L31" s="3"/>
      <c r="M31" s="22">
        <f t="shared" si="0"/>
        <v>0</v>
      </c>
      <c r="N31" s="22">
        <f>+IF(G31=Hoja2!$J$5,IF(AND('Ficha Resumen'!$Q$18=Hoja2!$H$5,Personal!$E31=Hoja2!$B$31),Personal!$J$7*(Personal!$P31+Personal!$R31),IF(AND('Ficha Resumen'!$Q$18=Hoja2!$H$6,Personal!$E31=Hoja2!$B$31),Personal!$J$6*(Personal!$P31+Personal!$R31),0)),0)</f>
        <v>0</v>
      </c>
      <c r="O31" s="119">
        <f>+IF(J31=Hoja2!$B$22,F31/160,IF(Personal!J31=Hoja2!$B$23,F31/80,0))*(1+O$4)</f>
        <v>0</v>
      </c>
      <c r="P31" s="22">
        <f t="shared" si="1"/>
        <v>0</v>
      </c>
      <c r="Q31" s="22">
        <f>+IF(J31=Hoja2!$B$22,F31*I31/160,IF(Personal!J31=Hoja2!$B$23,F31*I31/80,0))*(1+O$4)</f>
        <v>0</v>
      </c>
      <c r="R31" s="22">
        <f t="shared" si="2"/>
        <v>0</v>
      </c>
      <c r="S31" s="26"/>
      <c r="T31" s="3"/>
      <c r="U31" s="22">
        <f t="shared" si="3"/>
        <v>0</v>
      </c>
      <c r="V31" s="22">
        <f>IF(G31=Hoja2!$J$5,IF(AND('Ficha Resumen'!$Q$18=Hoja2!$H$5,Personal!$E31=Hoja2!$B$31),Personal!$J$7*(Personal!$X31+Personal!$Z31),IF(AND('Ficha Resumen'!$Q$18=Hoja2!$H$6,Personal!$E31=Hoja2!$B$31),Personal!$J$6*(Personal!$X31+Personal!$Z31),0)),0)</f>
        <v>0</v>
      </c>
      <c r="W31" s="119">
        <f t="shared" si="4"/>
        <v>0</v>
      </c>
      <c r="X31" s="22">
        <f t="shared" si="5"/>
        <v>0</v>
      </c>
      <c r="Y31" s="22">
        <f t="shared" si="6"/>
        <v>0</v>
      </c>
      <c r="Z31" s="22">
        <f t="shared" si="7"/>
        <v>0</v>
      </c>
      <c r="AA31" s="26"/>
      <c r="AB31" s="3"/>
      <c r="AC31" s="22">
        <f t="shared" si="8"/>
        <v>0</v>
      </c>
      <c r="AD31" s="22">
        <f>IF(G31=Hoja2!$J$5,IF(AND('Ficha Resumen'!$Q$18=Hoja2!$H$5,Personal!$E31=Hoja2!$B$31),Personal!$J$7*(Personal!$AF31+Personal!$AH31),IF(AND('Ficha Resumen'!$Q$18=Hoja2!$H$6,Personal!$E31=Hoja2!$B$31),Personal!$J$6*(Personal!$AF31+Personal!$AH31),0)),0)</f>
        <v>0</v>
      </c>
      <c r="AE31" s="119">
        <f t="shared" si="9"/>
        <v>0</v>
      </c>
      <c r="AF31" s="22">
        <f t="shared" si="10"/>
        <v>0</v>
      </c>
      <c r="AG31" s="22">
        <f t="shared" si="11"/>
        <v>0</v>
      </c>
      <c r="AH31" s="22">
        <f t="shared" si="12"/>
        <v>0</v>
      </c>
      <c r="AI31" s="26"/>
      <c r="AJ31" s="3"/>
      <c r="AK31" s="22">
        <f t="shared" si="13"/>
        <v>0</v>
      </c>
      <c r="AL31" s="22">
        <f>IF(G31=Hoja2!$J$5,IF(AND('Ficha Resumen'!$Q$18=Hoja2!$H$5,Personal!$E31=Hoja2!$B$31),Personal!$J$7*(Personal!$AN31+Personal!$AP31),IF(AND('Ficha Resumen'!$Q$18=Hoja2!$H$6,Personal!$E31=Hoja2!$B$31),Personal!$J$6*(Personal!$AN31+Personal!$AP31),0)),0)</f>
        <v>0</v>
      </c>
      <c r="AM31" s="119">
        <f t="shared" si="14"/>
        <v>0</v>
      </c>
      <c r="AN31" s="25">
        <f t="shared" si="15"/>
        <v>0</v>
      </c>
      <c r="AO31" s="22">
        <f t="shared" si="16"/>
        <v>0</v>
      </c>
      <c r="AP31" s="25">
        <f t="shared" si="17"/>
        <v>0</v>
      </c>
      <c r="AQ31" s="26"/>
      <c r="AR31" s="3"/>
      <c r="AS31" s="22">
        <f t="shared" si="18"/>
        <v>0</v>
      </c>
      <c r="AT31" s="22">
        <f>IF(G31=Hoja2!$J$5,IF(AND('Ficha Resumen'!$Q$18=Hoja2!$H$5,Personal!$E31=Hoja2!$B$31),Personal!$J$7*(Personal!$AV31+Personal!$AX31),IF(AND('Ficha Resumen'!$Q$18=Hoja2!$H$6,Personal!$E31=Hoja2!$B$31),Personal!$J$6*(Personal!$AV31+Personal!$AX31),0)),0)</f>
        <v>0</v>
      </c>
      <c r="AU31" s="119">
        <f t="shared" si="19"/>
        <v>0</v>
      </c>
      <c r="AV31" s="25">
        <f t="shared" si="20"/>
        <v>0</v>
      </c>
      <c r="AW31" s="22">
        <f t="shared" si="21"/>
        <v>0</v>
      </c>
      <c r="AX31" s="25">
        <f t="shared" si="22"/>
        <v>0</v>
      </c>
      <c r="AY31" s="64">
        <f>+IF(AND(E31=Hoja2!$B$31,(N31+V31+AD31+AL31+AT31)&gt;0),(N31+V31+AD31+AL31+AT31),IF(E31=Hoja2!$B$31,(M31+U31+AC31+AK31+AS31),0))</f>
        <v>0</v>
      </c>
      <c r="AZ31" s="64">
        <f>+IF(E31=Hoja2!$B$31,(M31+U31+AC31+AK31+AS31)-AY31,IF(E31=Hoja2!$B$32,(M31+U31+AC31+AK31+AS31),0))</f>
        <v>0</v>
      </c>
      <c r="BA31" s="64">
        <f>+IF(E31=Hoja2!$B$34,(M31+U31+AC31+AK31+AS31),0)</f>
        <v>0</v>
      </c>
      <c r="BB31" s="64">
        <f>+IF(E31=Hoja2!$B$33,(M31+U31+AC31+AK31+AS31),0)</f>
        <v>0</v>
      </c>
      <c r="BC31" s="65">
        <f t="shared" si="23"/>
        <v>0</v>
      </c>
      <c r="BD31" s="89">
        <f>+IF(OR(C31=Hoja2!$B$92,C31=Hoja2!$B$93,C31=Hoja2!$B$94),Personal!AY31,0)</f>
        <v>0</v>
      </c>
    </row>
    <row r="32" spans="2:56" x14ac:dyDescent="0.35">
      <c r="B32" s="3"/>
      <c r="C32" s="3"/>
      <c r="D32" s="24"/>
      <c r="E32" s="3"/>
      <c r="F32" s="4"/>
      <c r="G32" s="4"/>
      <c r="H32" s="4"/>
      <c r="I32" s="78">
        <f>+IF(H32=Hoja2!$B$27,0.2102,IF(H32=Hoja2!$B$28,0.58,0))</f>
        <v>0</v>
      </c>
      <c r="J32" s="30"/>
      <c r="K32" s="26"/>
      <c r="L32" s="3"/>
      <c r="M32" s="22">
        <f t="shared" si="0"/>
        <v>0</v>
      </c>
      <c r="N32" s="22">
        <f>+IF(G32=Hoja2!$J$5,IF(AND('Ficha Resumen'!$Q$18=Hoja2!$H$5,Personal!$E32=Hoja2!$B$31),Personal!$J$7*(Personal!$P32+Personal!$R32),IF(AND('Ficha Resumen'!$Q$18=Hoja2!$H$6,Personal!$E32=Hoja2!$B$31),Personal!$J$6*(Personal!$P32+Personal!$R32),0)),0)</f>
        <v>0</v>
      </c>
      <c r="O32" s="119">
        <f>+IF(J32=Hoja2!$B$22,F32/160,IF(Personal!J32=Hoja2!$B$23,F32/80,0))*(1+O$4)</f>
        <v>0</v>
      </c>
      <c r="P32" s="22">
        <f t="shared" si="1"/>
        <v>0</v>
      </c>
      <c r="Q32" s="22">
        <f>+IF(J32=Hoja2!$B$22,F32*I32/160,IF(Personal!J32=Hoja2!$B$23,F32*I32/80,0))*(1+O$4)</f>
        <v>0</v>
      </c>
      <c r="R32" s="22">
        <f t="shared" ref="R32:R39" si="24">+Q32*L32*4*K32</f>
        <v>0</v>
      </c>
      <c r="S32" s="26"/>
      <c r="T32" s="3"/>
      <c r="U32" s="22">
        <f t="shared" si="3"/>
        <v>0</v>
      </c>
      <c r="V32" s="22">
        <f>IF(G32=Hoja2!$J$5,IF(AND('Ficha Resumen'!$Q$18=Hoja2!$H$5,Personal!$E32=Hoja2!$B$31),Personal!$J$7*(Personal!$X32+Personal!$Z32),IF(AND('Ficha Resumen'!$Q$18=Hoja2!$H$6,Personal!$E32=Hoja2!$B$31),Personal!$J$6*(Personal!$X32+Personal!$Z32),0)),0)</f>
        <v>0</v>
      </c>
      <c r="W32" s="119">
        <f t="shared" ref="W32:W39" si="25">+O32*(1+W$4)</f>
        <v>0</v>
      </c>
      <c r="X32" s="22">
        <f t="shared" ref="X32:X39" si="26">+W32*T32*4*S32</f>
        <v>0</v>
      </c>
      <c r="Y32" s="22">
        <f t="shared" ref="Y32:Y39" si="27">+Q32*(1+W$4)</f>
        <v>0</v>
      </c>
      <c r="Z32" s="22">
        <f t="shared" ref="Z32:Z39" si="28">+Y32*T32*4*S32</f>
        <v>0</v>
      </c>
      <c r="AA32" s="26"/>
      <c r="AB32" s="3"/>
      <c r="AC32" s="22">
        <f t="shared" si="8"/>
        <v>0</v>
      </c>
      <c r="AD32" s="22">
        <f>IF(G32=Hoja2!$J$5,IF(AND('Ficha Resumen'!$Q$18=Hoja2!$H$5,Personal!$E32=Hoja2!$B$31),Personal!$J$7*(Personal!$AF32+Personal!$AH32),IF(AND('Ficha Resumen'!$Q$18=Hoja2!$H$6,Personal!$E32=Hoja2!$B$31),Personal!$J$6*(Personal!$AF32+Personal!$AH32),0)),0)</f>
        <v>0</v>
      </c>
      <c r="AE32" s="119">
        <f t="shared" ref="AE32:AE39" si="29">+W32*(1+AE$4)</f>
        <v>0</v>
      </c>
      <c r="AF32" s="22">
        <f t="shared" ref="AF32:AF39" si="30">+AE32*AB32*4*AA32</f>
        <v>0</v>
      </c>
      <c r="AG32" s="22">
        <f t="shared" ref="AG32:AG39" si="31">+Y32*(1+AE$4)</f>
        <v>0</v>
      </c>
      <c r="AH32" s="22">
        <f t="shared" ref="AH32:AH39" si="32">+AG32*AB32*4*AA32</f>
        <v>0</v>
      </c>
      <c r="AI32" s="26"/>
      <c r="AJ32" s="3"/>
      <c r="AK32" s="22">
        <f t="shared" si="13"/>
        <v>0</v>
      </c>
      <c r="AL32" s="22">
        <f>IF(G32=Hoja2!$J$5,IF(AND('Ficha Resumen'!$Q$18=Hoja2!$H$5,Personal!$E32=Hoja2!$B$31),Personal!$J$7*(Personal!$AN32+Personal!$AP32),IF(AND('Ficha Resumen'!$Q$18=Hoja2!$H$6,Personal!$E32=Hoja2!$B$31),Personal!$J$6*(Personal!$AN32+Personal!$AP32),0)),0)</f>
        <v>0</v>
      </c>
      <c r="AM32" s="119">
        <f t="shared" ref="AM32:AM39" si="33">+AE32*(1+AM$4)</f>
        <v>0</v>
      </c>
      <c r="AN32" s="25">
        <f t="shared" ref="AN32:AN39" si="34">+AM32*AJ32*4*AI32</f>
        <v>0</v>
      </c>
      <c r="AO32" s="22">
        <f t="shared" ref="AO32:AO39" si="35">+AG32*(1+AM$4)</f>
        <v>0</v>
      </c>
      <c r="AP32" s="25">
        <f t="shared" ref="AP32:AP39" si="36">+AO32*AJ32*4*AI32</f>
        <v>0</v>
      </c>
      <c r="AQ32" s="26"/>
      <c r="AR32" s="3"/>
      <c r="AS32" s="22">
        <f t="shared" si="18"/>
        <v>0</v>
      </c>
      <c r="AT32" s="22">
        <f>IF(G32=Hoja2!$J$5,IF(AND('Ficha Resumen'!$Q$18=Hoja2!$H$5,Personal!$E32=Hoja2!$B$31),Personal!$J$7*(Personal!$AV32+Personal!$AX32),IF(AND('Ficha Resumen'!$Q$18=Hoja2!$H$6,Personal!$E32=Hoja2!$B$31),Personal!$J$6*(Personal!$AV32+Personal!$AX32),0)),0)</f>
        <v>0</v>
      </c>
      <c r="AU32" s="119">
        <f t="shared" si="19"/>
        <v>0</v>
      </c>
      <c r="AV32" s="25">
        <f t="shared" si="20"/>
        <v>0</v>
      </c>
      <c r="AW32" s="22">
        <f t="shared" si="21"/>
        <v>0</v>
      </c>
      <c r="AX32" s="25">
        <f t="shared" si="22"/>
        <v>0</v>
      </c>
      <c r="AY32" s="64">
        <f>+IF(AND(E32=Hoja2!$B$31,(N32+V32+AD32+AL32+AT32)&gt;0),(N32+V32+AD32+AL32+AT32),IF(E32=Hoja2!$B$31,(M32+U32+AC32+AK32+AS32),0))</f>
        <v>0</v>
      </c>
      <c r="AZ32" s="64">
        <f>+IF(E32=Hoja2!$B$31,(M32+U32+AC32+AK32+AS32)-AY32,IF(E32=Hoja2!$B$32,(M32+U32+AC32+AK32+AS32),0))</f>
        <v>0</v>
      </c>
      <c r="BA32" s="64">
        <f>+IF(E32=Hoja2!$B$34,(M32+U32+AC32+AK32+AS32),0)</f>
        <v>0</v>
      </c>
      <c r="BB32" s="64">
        <f>+IF(E32=Hoja2!$B$33,(M32+U32+AC32+AK32+AS32),0)</f>
        <v>0</v>
      </c>
      <c r="BC32" s="65">
        <f t="shared" si="23"/>
        <v>0</v>
      </c>
      <c r="BD32" s="89">
        <f>+IF(OR(C32=Hoja2!$B$92,C32=Hoja2!$B$93,C32=Hoja2!$B$94),Personal!AY32,0)</f>
        <v>0</v>
      </c>
    </row>
    <row r="33" spans="2:56" x14ac:dyDescent="0.35">
      <c r="B33" s="3"/>
      <c r="C33" s="3"/>
      <c r="D33" s="24"/>
      <c r="E33" s="3"/>
      <c r="F33" s="4"/>
      <c r="G33" s="4"/>
      <c r="H33" s="4"/>
      <c r="I33" s="78">
        <f>+IF(H33=Hoja2!$B$27,0.2102,IF(H33=Hoja2!$B$28,0.58,0))</f>
        <v>0</v>
      </c>
      <c r="J33" s="30"/>
      <c r="K33" s="26"/>
      <c r="L33" s="3"/>
      <c r="M33" s="22">
        <f t="shared" si="0"/>
        <v>0</v>
      </c>
      <c r="N33" s="22">
        <f>+IF(G33=Hoja2!$J$5,IF(AND('Ficha Resumen'!$Q$18=Hoja2!$H$5,Personal!$E33=Hoja2!$B$31),Personal!$J$7*(Personal!$P33+Personal!$R33),IF(AND('Ficha Resumen'!$Q$18=Hoja2!$H$6,Personal!$E33=Hoja2!$B$31),Personal!$J$6*(Personal!$P33+Personal!$R33),0)),0)</f>
        <v>0</v>
      </c>
      <c r="O33" s="119">
        <f>+IF(J33=Hoja2!$B$22,F33/160,IF(Personal!J33=Hoja2!$B$23,F33/80,0))*(1+O$4)</f>
        <v>0</v>
      </c>
      <c r="P33" s="22">
        <f t="shared" si="1"/>
        <v>0</v>
      </c>
      <c r="Q33" s="22">
        <f>+IF(J33=Hoja2!$B$22,F33*I33/160,IF(Personal!J33=Hoja2!$B$23,F33*I33/80,0))*(1+O$4)</f>
        <v>0</v>
      </c>
      <c r="R33" s="22">
        <f t="shared" si="24"/>
        <v>0</v>
      </c>
      <c r="S33" s="26"/>
      <c r="T33" s="3"/>
      <c r="U33" s="22">
        <f t="shared" si="3"/>
        <v>0</v>
      </c>
      <c r="V33" s="22">
        <f>IF(G33=Hoja2!$J$5,IF(AND('Ficha Resumen'!$Q$18=Hoja2!$H$5,Personal!$E33=Hoja2!$B$31),Personal!$J$7*(Personal!$X33+Personal!$Z33),IF(AND('Ficha Resumen'!$Q$18=Hoja2!$H$6,Personal!$E33=Hoja2!$B$31),Personal!$J$6*(Personal!$X33+Personal!$Z33),0)),0)</f>
        <v>0</v>
      </c>
      <c r="W33" s="119">
        <f t="shared" si="25"/>
        <v>0</v>
      </c>
      <c r="X33" s="22">
        <f t="shared" si="26"/>
        <v>0</v>
      </c>
      <c r="Y33" s="22">
        <f t="shared" si="27"/>
        <v>0</v>
      </c>
      <c r="Z33" s="22">
        <f t="shared" si="28"/>
        <v>0</v>
      </c>
      <c r="AA33" s="26"/>
      <c r="AB33" s="3"/>
      <c r="AC33" s="22">
        <f t="shared" si="8"/>
        <v>0</v>
      </c>
      <c r="AD33" s="22">
        <f>IF(G33=Hoja2!$J$5,IF(AND('Ficha Resumen'!$Q$18=Hoja2!$H$5,Personal!$E33=Hoja2!$B$31),Personal!$J$7*(Personal!$AF33+Personal!$AH33),IF(AND('Ficha Resumen'!$Q$18=Hoja2!$H$6,Personal!$E33=Hoja2!$B$31),Personal!$J$6*(Personal!$AF33+Personal!$AH33),0)),0)</f>
        <v>0</v>
      </c>
      <c r="AE33" s="119">
        <f t="shared" si="29"/>
        <v>0</v>
      </c>
      <c r="AF33" s="22">
        <f t="shared" si="30"/>
        <v>0</v>
      </c>
      <c r="AG33" s="22">
        <f t="shared" si="31"/>
        <v>0</v>
      </c>
      <c r="AH33" s="22">
        <f t="shared" si="32"/>
        <v>0</v>
      </c>
      <c r="AI33" s="26"/>
      <c r="AJ33" s="3"/>
      <c r="AK33" s="22">
        <f t="shared" si="13"/>
        <v>0</v>
      </c>
      <c r="AL33" s="22">
        <f>IF(G33=Hoja2!$J$5,IF(AND('Ficha Resumen'!$Q$18=Hoja2!$H$5,Personal!$E33=Hoja2!$B$31),Personal!$J$7*(Personal!$AN33+Personal!$AP33),IF(AND('Ficha Resumen'!$Q$18=Hoja2!$H$6,Personal!$E33=Hoja2!$B$31),Personal!$J$6*(Personal!$AN33+Personal!$AP33),0)),0)</f>
        <v>0</v>
      </c>
      <c r="AM33" s="119">
        <f t="shared" si="33"/>
        <v>0</v>
      </c>
      <c r="AN33" s="25">
        <f t="shared" si="34"/>
        <v>0</v>
      </c>
      <c r="AO33" s="22">
        <f t="shared" si="35"/>
        <v>0</v>
      </c>
      <c r="AP33" s="25">
        <f t="shared" si="36"/>
        <v>0</v>
      </c>
      <c r="AQ33" s="26"/>
      <c r="AR33" s="3"/>
      <c r="AS33" s="22">
        <f t="shared" si="18"/>
        <v>0</v>
      </c>
      <c r="AT33" s="22">
        <f>IF(G33=Hoja2!$J$5,IF(AND('Ficha Resumen'!$Q$18=Hoja2!$H$5,Personal!$E33=Hoja2!$B$31),Personal!$J$7*(Personal!$AV33+Personal!$AX33),IF(AND('Ficha Resumen'!$Q$18=Hoja2!$H$6,Personal!$E33=Hoja2!$B$31),Personal!$J$6*(Personal!$AV33+Personal!$AX33),0)),0)</f>
        <v>0</v>
      </c>
      <c r="AU33" s="119">
        <f t="shared" si="19"/>
        <v>0</v>
      </c>
      <c r="AV33" s="25">
        <f t="shared" si="20"/>
        <v>0</v>
      </c>
      <c r="AW33" s="22">
        <f t="shared" si="21"/>
        <v>0</v>
      </c>
      <c r="AX33" s="25">
        <f t="shared" si="22"/>
        <v>0</v>
      </c>
      <c r="AY33" s="64">
        <f>+IF(AND(E33=Hoja2!$B$31,(N33+V33+AD33+AL33+AT33)&gt;0),(N33+V33+AD33+AL33+AT33),IF(E33=Hoja2!$B$31,(M33+U33+AC33+AK33+AS33),0))</f>
        <v>0</v>
      </c>
      <c r="AZ33" s="64">
        <f>+IF(E33=Hoja2!$B$31,(M33+U33+AC33+AK33+AS33)-AY33,IF(E33=Hoja2!$B$32,(M33+U33+AC33+AK33+AS33),0))</f>
        <v>0</v>
      </c>
      <c r="BA33" s="64">
        <f>+IF(E33=Hoja2!$B$34,(M33+U33+AC33+AK33+AS33),0)</f>
        <v>0</v>
      </c>
      <c r="BB33" s="64">
        <f>+IF(E33=Hoja2!$B$33,(M33+U33+AC33+AK33+AS33),0)</f>
        <v>0</v>
      </c>
      <c r="BC33" s="65">
        <f t="shared" si="23"/>
        <v>0</v>
      </c>
      <c r="BD33" s="89">
        <f>+IF(OR(C33=Hoja2!$B$92,C33=Hoja2!$B$93,C33=Hoja2!$B$94),Personal!AY33,0)</f>
        <v>0</v>
      </c>
    </row>
    <row r="34" spans="2:56" x14ac:dyDescent="0.35">
      <c r="B34" s="3"/>
      <c r="C34" s="3"/>
      <c r="D34" s="24"/>
      <c r="E34" s="3"/>
      <c r="F34" s="4"/>
      <c r="G34" s="4"/>
      <c r="H34" s="4"/>
      <c r="I34" s="78">
        <f>+IF(H34=Hoja2!$B$27,0.2102,IF(H34=Hoja2!$B$28,0.58,0))</f>
        <v>0</v>
      </c>
      <c r="J34" s="30"/>
      <c r="K34" s="26"/>
      <c r="L34" s="3"/>
      <c r="M34" s="22">
        <f t="shared" si="0"/>
        <v>0</v>
      </c>
      <c r="N34" s="22">
        <f>+IF(G34=Hoja2!$J$5,IF(AND('Ficha Resumen'!$Q$18=Hoja2!$H$5,Personal!$E34=Hoja2!$B$31),Personal!$J$7*(Personal!$P34+Personal!$R34),IF(AND('Ficha Resumen'!$Q$18=Hoja2!$H$6,Personal!$E34=Hoja2!$B$31),Personal!$J$6*(Personal!$P34+Personal!$R34),0)),0)</f>
        <v>0</v>
      </c>
      <c r="O34" s="119">
        <f>+IF(J34=Hoja2!$B$22,F34/160,IF(Personal!J34=Hoja2!$B$23,F34/80,0))*(1+O$4)</f>
        <v>0</v>
      </c>
      <c r="P34" s="22">
        <f t="shared" si="1"/>
        <v>0</v>
      </c>
      <c r="Q34" s="22">
        <f>+IF(J34=Hoja2!$B$22,F34*I34/160,IF(Personal!J34=Hoja2!$B$23,F34*I34/80,0))*(1+O$4)</f>
        <v>0</v>
      </c>
      <c r="R34" s="22">
        <f t="shared" si="24"/>
        <v>0</v>
      </c>
      <c r="S34" s="26"/>
      <c r="T34" s="3"/>
      <c r="U34" s="22">
        <f t="shared" si="3"/>
        <v>0</v>
      </c>
      <c r="V34" s="22">
        <f>IF(G34=Hoja2!$J$5,IF(AND('Ficha Resumen'!$Q$18=Hoja2!$H$5,Personal!$E34=Hoja2!$B$31),Personal!$J$7*(Personal!$X34+Personal!$Z34),IF(AND('Ficha Resumen'!$Q$18=Hoja2!$H$6,Personal!$E34=Hoja2!$B$31),Personal!$J$6*(Personal!$X34+Personal!$Z34),0)),0)</f>
        <v>0</v>
      </c>
      <c r="W34" s="119">
        <f t="shared" si="25"/>
        <v>0</v>
      </c>
      <c r="X34" s="22">
        <f t="shared" si="26"/>
        <v>0</v>
      </c>
      <c r="Y34" s="22">
        <f t="shared" si="27"/>
        <v>0</v>
      </c>
      <c r="Z34" s="22">
        <f t="shared" si="28"/>
        <v>0</v>
      </c>
      <c r="AA34" s="26"/>
      <c r="AB34" s="3"/>
      <c r="AC34" s="22">
        <f t="shared" si="8"/>
        <v>0</v>
      </c>
      <c r="AD34" s="22">
        <f>IF(G34=Hoja2!$J$5,IF(AND('Ficha Resumen'!$Q$18=Hoja2!$H$5,Personal!$E34=Hoja2!$B$31),Personal!$J$7*(Personal!$AF34+Personal!$AH34),IF(AND('Ficha Resumen'!$Q$18=Hoja2!$H$6,Personal!$E34=Hoja2!$B$31),Personal!$J$6*(Personal!$AF34+Personal!$AH34),0)),0)</f>
        <v>0</v>
      </c>
      <c r="AE34" s="119">
        <f t="shared" si="29"/>
        <v>0</v>
      </c>
      <c r="AF34" s="22">
        <f t="shared" si="30"/>
        <v>0</v>
      </c>
      <c r="AG34" s="22">
        <f t="shared" si="31"/>
        <v>0</v>
      </c>
      <c r="AH34" s="22">
        <f t="shared" si="32"/>
        <v>0</v>
      </c>
      <c r="AI34" s="26"/>
      <c r="AJ34" s="3"/>
      <c r="AK34" s="22">
        <f t="shared" si="13"/>
        <v>0</v>
      </c>
      <c r="AL34" s="22">
        <f>IF(G34=Hoja2!$J$5,IF(AND('Ficha Resumen'!$Q$18=Hoja2!$H$5,Personal!$E34=Hoja2!$B$31),Personal!$J$7*(Personal!$AN34+Personal!$AP34),IF(AND('Ficha Resumen'!$Q$18=Hoja2!$H$6,Personal!$E34=Hoja2!$B$31),Personal!$J$6*(Personal!$AN34+Personal!$AP34),0)),0)</f>
        <v>0</v>
      </c>
      <c r="AM34" s="119">
        <f t="shared" si="33"/>
        <v>0</v>
      </c>
      <c r="AN34" s="25">
        <f t="shared" si="34"/>
        <v>0</v>
      </c>
      <c r="AO34" s="22">
        <f t="shared" si="35"/>
        <v>0</v>
      </c>
      <c r="AP34" s="25">
        <f t="shared" si="36"/>
        <v>0</v>
      </c>
      <c r="AQ34" s="26"/>
      <c r="AR34" s="3"/>
      <c r="AS34" s="22">
        <f t="shared" si="18"/>
        <v>0</v>
      </c>
      <c r="AT34" s="22">
        <f>IF(G34=Hoja2!$J$5,IF(AND('Ficha Resumen'!$Q$18=Hoja2!$H$5,Personal!$E34=Hoja2!$B$31),Personal!$J$7*(Personal!$AV34+Personal!$AX34),IF(AND('Ficha Resumen'!$Q$18=Hoja2!$H$6,Personal!$E34=Hoja2!$B$31),Personal!$J$6*(Personal!$AV34+Personal!$AX34),0)),0)</f>
        <v>0</v>
      </c>
      <c r="AU34" s="119">
        <f t="shared" si="19"/>
        <v>0</v>
      </c>
      <c r="AV34" s="25">
        <f t="shared" si="20"/>
        <v>0</v>
      </c>
      <c r="AW34" s="22">
        <f t="shared" si="21"/>
        <v>0</v>
      </c>
      <c r="AX34" s="25">
        <f t="shared" si="22"/>
        <v>0</v>
      </c>
      <c r="AY34" s="64">
        <f>+IF(AND(E34=Hoja2!$B$31,(N34+V34+AD34+AL34+AT34)&gt;0),(N34+V34+AD34+AL34+AT34),IF(E34=Hoja2!$B$31,(M34+U34+AC34+AK34+AS34),0))</f>
        <v>0</v>
      </c>
      <c r="AZ34" s="64">
        <f>+IF(E34=Hoja2!$B$31,(M34+U34+AC34+AK34+AS34)-AY34,IF(E34=Hoja2!$B$32,(M34+U34+AC34+AK34+AS34),0))</f>
        <v>0</v>
      </c>
      <c r="BA34" s="64">
        <f>+IF(E34=Hoja2!$B$34,(M34+U34+AC34+AK34+AS34),0)</f>
        <v>0</v>
      </c>
      <c r="BB34" s="64">
        <f>+IF(E34=Hoja2!$B$33,(M34+U34+AC34+AK34+AS34),0)</f>
        <v>0</v>
      </c>
      <c r="BC34" s="65">
        <f t="shared" si="23"/>
        <v>0</v>
      </c>
      <c r="BD34" s="89">
        <f>+IF(OR(C34=Hoja2!$B$92,C34=Hoja2!$B$93,C34=Hoja2!$B$94),Personal!AY34,0)</f>
        <v>0</v>
      </c>
    </row>
    <row r="35" spans="2:56" x14ac:dyDescent="0.35">
      <c r="B35" s="3"/>
      <c r="C35" s="3"/>
      <c r="D35" s="24"/>
      <c r="E35" s="3"/>
      <c r="F35" s="4"/>
      <c r="G35" s="4"/>
      <c r="H35" s="4"/>
      <c r="I35" s="78">
        <f>+IF(H35=Hoja2!$B$27,0.2102,IF(H35=Hoja2!$B$28,0.58,0))</f>
        <v>0</v>
      </c>
      <c r="J35" s="30"/>
      <c r="K35" s="26"/>
      <c r="L35" s="3"/>
      <c r="M35" s="22">
        <f t="shared" si="0"/>
        <v>0</v>
      </c>
      <c r="N35" s="22">
        <f>+IF(G35=Hoja2!$J$5,IF(AND('Ficha Resumen'!$Q$18=Hoja2!$H$5,Personal!$E35=Hoja2!$B$31),Personal!$J$7*(Personal!$P35+Personal!$R35),IF(AND('Ficha Resumen'!$Q$18=Hoja2!$H$6,Personal!$E35=Hoja2!$B$31),Personal!$J$6*(Personal!$P35+Personal!$R35),0)),0)</f>
        <v>0</v>
      </c>
      <c r="O35" s="119">
        <f>+IF(J35=Hoja2!$B$22,F35/160,IF(Personal!J35=Hoja2!$B$23,F35/80,0))*(1+O$4)</f>
        <v>0</v>
      </c>
      <c r="P35" s="22">
        <f t="shared" si="1"/>
        <v>0</v>
      </c>
      <c r="Q35" s="22">
        <f>+IF(J35=Hoja2!$B$22,F35*I35/160,IF(Personal!J35=Hoja2!$B$23,F35*I35/80,0))*(1+O$4)</f>
        <v>0</v>
      </c>
      <c r="R35" s="22">
        <f t="shared" si="24"/>
        <v>0</v>
      </c>
      <c r="S35" s="26"/>
      <c r="T35" s="3"/>
      <c r="U35" s="22">
        <f t="shared" si="3"/>
        <v>0</v>
      </c>
      <c r="V35" s="22">
        <f>IF(G35=Hoja2!$J$5,IF(AND('Ficha Resumen'!$Q$18=Hoja2!$H$5,Personal!$E35=Hoja2!$B$31),Personal!$J$7*(Personal!$X35+Personal!$Z35),IF(AND('Ficha Resumen'!$Q$18=Hoja2!$H$6,Personal!$E35=Hoja2!$B$31),Personal!$J$6*(Personal!$X35+Personal!$Z35),0)),0)</f>
        <v>0</v>
      </c>
      <c r="W35" s="119">
        <f t="shared" si="25"/>
        <v>0</v>
      </c>
      <c r="X35" s="22">
        <f t="shared" si="26"/>
        <v>0</v>
      </c>
      <c r="Y35" s="22">
        <f t="shared" si="27"/>
        <v>0</v>
      </c>
      <c r="Z35" s="22">
        <f t="shared" si="28"/>
        <v>0</v>
      </c>
      <c r="AA35" s="26"/>
      <c r="AB35" s="3"/>
      <c r="AC35" s="22">
        <f t="shared" si="8"/>
        <v>0</v>
      </c>
      <c r="AD35" s="22">
        <f>IF(G35=Hoja2!$J$5,IF(AND('Ficha Resumen'!$Q$18=Hoja2!$H$5,Personal!$E35=Hoja2!$B$31),Personal!$J$7*(Personal!$AF35+Personal!$AH35),IF(AND('Ficha Resumen'!$Q$18=Hoja2!$H$6,Personal!$E35=Hoja2!$B$31),Personal!$J$6*(Personal!$AF35+Personal!$AH35),0)),0)</f>
        <v>0</v>
      </c>
      <c r="AE35" s="119">
        <f t="shared" si="29"/>
        <v>0</v>
      </c>
      <c r="AF35" s="22">
        <f t="shared" si="30"/>
        <v>0</v>
      </c>
      <c r="AG35" s="22">
        <f t="shared" si="31"/>
        <v>0</v>
      </c>
      <c r="AH35" s="22">
        <f t="shared" si="32"/>
        <v>0</v>
      </c>
      <c r="AI35" s="26"/>
      <c r="AJ35" s="3"/>
      <c r="AK35" s="22">
        <f t="shared" si="13"/>
        <v>0</v>
      </c>
      <c r="AL35" s="22">
        <f>IF(G35=Hoja2!$J$5,IF(AND('Ficha Resumen'!$Q$18=Hoja2!$H$5,Personal!$E35=Hoja2!$B$31),Personal!$J$7*(Personal!$AN35+Personal!$AP35),IF(AND('Ficha Resumen'!$Q$18=Hoja2!$H$6,Personal!$E35=Hoja2!$B$31),Personal!$J$6*(Personal!$AN35+Personal!$AP35),0)),0)</f>
        <v>0</v>
      </c>
      <c r="AM35" s="119">
        <f t="shared" si="33"/>
        <v>0</v>
      </c>
      <c r="AN35" s="25">
        <f t="shared" si="34"/>
        <v>0</v>
      </c>
      <c r="AO35" s="22">
        <f t="shared" si="35"/>
        <v>0</v>
      </c>
      <c r="AP35" s="25">
        <f t="shared" si="36"/>
        <v>0</v>
      </c>
      <c r="AQ35" s="26"/>
      <c r="AR35" s="3"/>
      <c r="AS35" s="22">
        <f t="shared" si="18"/>
        <v>0</v>
      </c>
      <c r="AT35" s="22">
        <f>IF(G35=Hoja2!$J$5,IF(AND('Ficha Resumen'!$Q$18=Hoja2!$H$5,Personal!$E35=Hoja2!$B$31),Personal!$J$7*(Personal!$AV35+Personal!$AX35),IF(AND('Ficha Resumen'!$Q$18=Hoja2!$H$6,Personal!$E35=Hoja2!$B$31),Personal!$J$6*(Personal!$AV35+Personal!$AX35),0)),0)</f>
        <v>0</v>
      </c>
      <c r="AU35" s="119">
        <f t="shared" si="19"/>
        <v>0</v>
      </c>
      <c r="AV35" s="25">
        <f t="shared" si="20"/>
        <v>0</v>
      </c>
      <c r="AW35" s="22">
        <f t="shared" si="21"/>
        <v>0</v>
      </c>
      <c r="AX35" s="25">
        <f t="shared" si="22"/>
        <v>0</v>
      </c>
      <c r="AY35" s="64">
        <f>+IF(AND(E35=Hoja2!$B$31,(N35+V35+AD35+AL35+AT35)&gt;0),(N35+V35+AD35+AL35+AT35),IF(E35=Hoja2!$B$31,(M35+U35+AC35+AK35+AS35),0))</f>
        <v>0</v>
      </c>
      <c r="AZ35" s="64">
        <f>+IF(E35=Hoja2!$B$31,(M35+U35+AC35+AK35+AS35)-AY35,IF(E35=Hoja2!$B$32,(M35+U35+AC35+AK35+AS35),0))</f>
        <v>0</v>
      </c>
      <c r="BA35" s="64">
        <f>+IF(E35=Hoja2!$B$34,(M35+U35+AC35+AK35+AS35),0)</f>
        <v>0</v>
      </c>
      <c r="BB35" s="64">
        <f>+IF(E35=Hoja2!$B$33,(M35+U35+AC35+AK35+AS35),0)</f>
        <v>0</v>
      </c>
      <c r="BC35" s="65">
        <f t="shared" si="23"/>
        <v>0</v>
      </c>
      <c r="BD35" s="89">
        <f>+IF(OR(C35=Hoja2!$B$92,C35=Hoja2!$B$93,C35=Hoja2!$B$94),Personal!AY35,0)</f>
        <v>0</v>
      </c>
    </row>
    <row r="36" spans="2:56" x14ac:dyDescent="0.35">
      <c r="B36" s="3"/>
      <c r="C36" s="3"/>
      <c r="D36" s="24"/>
      <c r="E36" s="3"/>
      <c r="F36" s="4"/>
      <c r="G36" s="4"/>
      <c r="H36" s="4"/>
      <c r="I36" s="78">
        <f>+IF(H36=Hoja2!$B$27,0.2102,IF(H36=Hoja2!$B$28,0.58,0))</f>
        <v>0</v>
      </c>
      <c r="J36" s="30"/>
      <c r="K36" s="26"/>
      <c r="L36" s="3"/>
      <c r="M36" s="22">
        <f t="shared" si="0"/>
        <v>0</v>
      </c>
      <c r="N36" s="22">
        <f>+IF(G36=Hoja2!$J$5,IF(AND('Ficha Resumen'!$Q$18=Hoja2!$H$5,Personal!$E36=Hoja2!$B$31),Personal!$J$7*(Personal!$P36+Personal!$R36),IF(AND('Ficha Resumen'!$Q$18=Hoja2!$H$6,Personal!$E36=Hoja2!$B$31),Personal!$J$6*(Personal!$P36+Personal!$R36),0)),0)</f>
        <v>0</v>
      </c>
      <c r="O36" s="119">
        <f>+IF(J36=Hoja2!$B$22,F36/160,IF(Personal!J36=Hoja2!$B$23,F36/80,0))*(1+O$4)</f>
        <v>0</v>
      </c>
      <c r="P36" s="22">
        <f t="shared" si="1"/>
        <v>0</v>
      </c>
      <c r="Q36" s="22">
        <f>+IF(J36=Hoja2!$B$22,F36*I36/160,IF(Personal!J36=Hoja2!$B$23,F36*I36/80,0))*(1+O$4)</f>
        <v>0</v>
      </c>
      <c r="R36" s="22">
        <f t="shared" si="24"/>
        <v>0</v>
      </c>
      <c r="S36" s="26"/>
      <c r="T36" s="3"/>
      <c r="U36" s="22">
        <f t="shared" si="3"/>
        <v>0</v>
      </c>
      <c r="V36" s="22">
        <f>IF(G36=Hoja2!$J$5,IF(AND('Ficha Resumen'!$Q$18=Hoja2!$H$5,Personal!$E36=Hoja2!$B$31),Personal!$J$7*(Personal!$X36+Personal!$Z36),IF(AND('Ficha Resumen'!$Q$18=Hoja2!$H$6,Personal!$E36=Hoja2!$B$31),Personal!$J$6*(Personal!$X36+Personal!$Z36),0)),0)</f>
        <v>0</v>
      </c>
      <c r="W36" s="119">
        <f t="shared" si="25"/>
        <v>0</v>
      </c>
      <c r="X36" s="22">
        <f t="shared" si="26"/>
        <v>0</v>
      </c>
      <c r="Y36" s="22">
        <f t="shared" si="27"/>
        <v>0</v>
      </c>
      <c r="Z36" s="22">
        <f t="shared" si="28"/>
        <v>0</v>
      </c>
      <c r="AA36" s="26"/>
      <c r="AB36" s="3"/>
      <c r="AC36" s="22">
        <f t="shared" si="8"/>
        <v>0</v>
      </c>
      <c r="AD36" s="22">
        <f>IF(G36=Hoja2!$J$5,IF(AND('Ficha Resumen'!$Q$18=Hoja2!$H$5,Personal!$E36=Hoja2!$B$31),Personal!$J$7*(Personal!$AF36+Personal!$AH36),IF(AND('Ficha Resumen'!$Q$18=Hoja2!$H$6,Personal!$E36=Hoja2!$B$31),Personal!$J$6*(Personal!$AF36+Personal!$AH36),0)),0)</f>
        <v>0</v>
      </c>
      <c r="AE36" s="119">
        <f t="shared" si="29"/>
        <v>0</v>
      </c>
      <c r="AF36" s="22">
        <f t="shared" si="30"/>
        <v>0</v>
      </c>
      <c r="AG36" s="22">
        <f t="shared" si="31"/>
        <v>0</v>
      </c>
      <c r="AH36" s="22">
        <f t="shared" si="32"/>
        <v>0</v>
      </c>
      <c r="AI36" s="26"/>
      <c r="AJ36" s="3"/>
      <c r="AK36" s="22">
        <f t="shared" si="13"/>
        <v>0</v>
      </c>
      <c r="AL36" s="22">
        <f>IF(G36=Hoja2!$J$5,IF(AND('Ficha Resumen'!$Q$18=Hoja2!$H$5,Personal!$E36=Hoja2!$B$31),Personal!$J$7*(Personal!$AN36+Personal!$AP36),IF(AND('Ficha Resumen'!$Q$18=Hoja2!$H$6,Personal!$E36=Hoja2!$B$31),Personal!$J$6*(Personal!$AN36+Personal!$AP36),0)),0)</f>
        <v>0</v>
      </c>
      <c r="AM36" s="119">
        <f t="shared" si="33"/>
        <v>0</v>
      </c>
      <c r="AN36" s="25">
        <f t="shared" si="34"/>
        <v>0</v>
      </c>
      <c r="AO36" s="22">
        <f t="shared" si="35"/>
        <v>0</v>
      </c>
      <c r="AP36" s="25">
        <f t="shared" si="36"/>
        <v>0</v>
      </c>
      <c r="AQ36" s="26"/>
      <c r="AR36" s="3"/>
      <c r="AS36" s="22">
        <f t="shared" si="18"/>
        <v>0</v>
      </c>
      <c r="AT36" s="22">
        <f>IF(G36=Hoja2!$J$5,IF(AND('Ficha Resumen'!$Q$18=Hoja2!$H$5,Personal!$E36=Hoja2!$B$31),Personal!$J$7*(Personal!$AV36+Personal!$AX36),IF(AND('Ficha Resumen'!$Q$18=Hoja2!$H$6,Personal!$E36=Hoja2!$B$31),Personal!$J$6*(Personal!$AV36+Personal!$AX36),0)),0)</f>
        <v>0</v>
      </c>
      <c r="AU36" s="119">
        <f t="shared" si="19"/>
        <v>0</v>
      </c>
      <c r="AV36" s="25">
        <f t="shared" si="20"/>
        <v>0</v>
      </c>
      <c r="AW36" s="22">
        <f t="shared" si="21"/>
        <v>0</v>
      </c>
      <c r="AX36" s="25">
        <f t="shared" si="22"/>
        <v>0</v>
      </c>
      <c r="AY36" s="64">
        <f>+IF(AND(E36=Hoja2!$B$31,(N36+V36+AD36+AL36+AT36)&gt;0),(N36+V36+AD36+AL36+AT36),IF(E36=Hoja2!$B$31,(M36+U36+AC36+AK36+AS36),0))</f>
        <v>0</v>
      </c>
      <c r="AZ36" s="64">
        <f>+IF(E36=Hoja2!$B$31,(M36+U36+AC36+AK36+AS36)-AY36,IF(E36=Hoja2!$B$32,(M36+U36+AC36+AK36+AS36),0))</f>
        <v>0</v>
      </c>
      <c r="BA36" s="64">
        <f>+IF(E36=Hoja2!$B$34,(M36+U36+AC36+AK36+AS36),0)</f>
        <v>0</v>
      </c>
      <c r="BB36" s="64">
        <f>+IF(E36=Hoja2!$B$33,(M36+U36+AC36+AK36+AS36),0)</f>
        <v>0</v>
      </c>
      <c r="BC36" s="65">
        <f t="shared" si="23"/>
        <v>0</v>
      </c>
      <c r="BD36" s="89">
        <f>+IF(OR(C36=Hoja2!$B$92,C36=Hoja2!$B$93,C36=Hoja2!$B$94),Personal!AY36,0)</f>
        <v>0</v>
      </c>
    </row>
    <row r="37" spans="2:56" x14ac:dyDescent="0.35">
      <c r="B37" s="3"/>
      <c r="C37" s="3"/>
      <c r="D37" s="24"/>
      <c r="E37" s="3"/>
      <c r="F37" s="4"/>
      <c r="G37" s="4"/>
      <c r="H37" s="4"/>
      <c r="I37" s="78">
        <f>+IF(H37=Hoja2!$B$27,0.2102,IF(H37=Hoja2!$B$28,0.58,0))</f>
        <v>0</v>
      </c>
      <c r="J37" s="30"/>
      <c r="K37" s="26"/>
      <c r="L37" s="3"/>
      <c r="M37" s="22">
        <f t="shared" si="0"/>
        <v>0</v>
      </c>
      <c r="N37" s="22">
        <f>+IF(G37=Hoja2!$J$5,IF(AND('Ficha Resumen'!$Q$18=Hoja2!$H$5,Personal!$E37=Hoja2!$B$31),Personal!$J$7*(Personal!$P37+Personal!$R37),IF(AND('Ficha Resumen'!$Q$18=Hoja2!$H$6,Personal!$E37=Hoja2!$B$31),Personal!$J$6*(Personal!$P37+Personal!$R37),0)),0)</f>
        <v>0</v>
      </c>
      <c r="O37" s="119">
        <f>+IF(J37=Hoja2!$B$22,F37/160,IF(Personal!J37=Hoja2!$B$23,F37/80,0))*(1+O$4)</f>
        <v>0</v>
      </c>
      <c r="P37" s="22">
        <f t="shared" si="1"/>
        <v>0</v>
      </c>
      <c r="Q37" s="22">
        <f>+IF(J37=Hoja2!$B$22,F37*I37/160,IF(Personal!J37=Hoja2!$B$23,F37*I37/80,0))*(1+O$4)</f>
        <v>0</v>
      </c>
      <c r="R37" s="22">
        <f t="shared" si="24"/>
        <v>0</v>
      </c>
      <c r="S37" s="26"/>
      <c r="T37" s="3"/>
      <c r="U37" s="22">
        <f t="shared" si="3"/>
        <v>0</v>
      </c>
      <c r="V37" s="22">
        <f>IF(G37=Hoja2!$J$5,IF(AND('Ficha Resumen'!$Q$18=Hoja2!$H$5,Personal!$E37=Hoja2!$B$31),Personal!$J$7*(Personal!$X37+Personal!$Z37),IF(AND('Ficha Resumen'!$Q$18=Hoja2!$H$6,Personal!$E37=Hoja2!$B$31),Personal!$J$6*(Personal!$X37+Personal!$Z37),0)),0)</f>
        <v>0</v>
      </c>
      <c r="W37" s="119">
        <f t="shared" si="25"/>
        <v>0</v>
      </c>
      <c r="X37" s="22">
        <f t="shared" si="26"/>
        <v>0</v>
      </c>
      <c r="Y37" s="22">
        <f t="shared" si="27"/>
        <v>0</v>
      </c>
      <c r="Z37" s="22">
        <f t="shared" si="28"/>
        <v>0</v>
      </c>
      <c r="AA37" s="26"/>
      <c r="AB37" s="3"/>
      <c r="AC37" s="22">
        <f t="shared" si="8"/>
        <v>0</v>
      </c>
      <c r="AD37" s="22">
        <f>IF(G37=Hoja2!$J$5,IF(AND('Ficha Resumen'!$Q$18=Hoja2!$H$5,Personal!$E37=Hoja2!$B$31),Personal!$J$7*(Personal!$AF37+Personal!$AH37),IF(AND('Ficha Resumen'!$Q$18=Hoja2!$H$6,Personal!$E37=Hoja2!$B$31),Personal!$J$6*(Personal!$AF37+Personal!$AH37),0)),0)</f>
        <v>0</v>
      </c>
      <c r="AE37" s="119">
        <f t="shared" si="29"/>
        <v>0</v>
      </c>
      <c r="AF37" s="22">
        <f t="shared" si="30"/>
        <v>0</v>
      </c>
      <c r="AG37" s="22">
        <f t="shared" si="31"/>
        <v>0</v>
      </c>
      <c r="AH37" s="22">
        <f t="shared" si="32"/>
        <v>0</v>
      </c>
      <c r="AI37" s="26"/>
      <c r="AJ37" s="3"/>
      <c r="AK37" s="22">
        <f t="shared" si="13"/>
        <v>0</v>
      </c>
      <c r="AL37" s="22">
        <f>IF(G37=Hoja2!$J$5,IF(AND('Ficha Resumen'!$Q$18=Hoja2!$H$5,Personal!$E37=Hoja2!$B$31),Personal!$J$7*(Personal!$AN37+Personal!$AP37),IF(AND('Ficha Resumen'!$Q$18=Hoja2!$H$6,Personal!$E37=Hoja2!$B$31),Personal!$J$6*(Personal!$AN37+Personal!$AP37),0)),0)</f>
        <v>0</v>
      </c>
      <c r="AM37" s="119">
        <f t="shared" si="33"/>
        <v>0</v>
      </c>
      <c r="AN37" s="25">
        <f t="shared" si="34"/>
        <v>0</v>
      </c>
      <c r="AO37" s="22">
        <f t="shared" si="35"/>
        <v>0</v>
      </c>
      <c r="AP37" s="25">
        <f t="shared" si="36"/>
        <v>0</v>
      </c>
      <c r="AQ37" s="26"/>
      <c r="AR37" s="3"/>
      <c r="AS37" s="22">
        <f t="shared" si="18"/>
        <v>0</v>
      </c>
      <c r="AT37" s="22">
        <f>IF(G37=Hoja2!$J$5,IF(AND('Ficha Resumen'!$Q$18=Hoja2!$H$5,Personal!$E37=Hoja2!$B$31),Personal!$J$7*(Personal!$AV37+Personal!$AX37),IF(AND('Ficha Resumen'!$Q$18=Hoja2!$H$6,Personal!$E37=Hoja2!$B$31),Personal!$J$6*(Personal!$AV37+Personal!$AX37),0)),0)</f>
        <v>0</v>
      </c>
      <c r="AU37" s="119">
        <f t="shared" si="19"/>
        <v>0</v>
      </c>
      <c r="AV37" s="25">
        <f t="shared" si="20"/>
        <v>0</v>
      </c>
      <c r="AW37" s="22">
        <f t="shared" si="21"/>
        <v>0</v>
      </c>
      <c r="AX37" s="25">
        <f t="shared" si="22"/>
        <v>0</v>
      </c>
      <c r="AY37" s="64">
        <f>+IF(AND(E37=Hoja2!$B$31,(N37+V37+AD37+AL37+AT37)&gt;0),(N37+V37+AD37+AL37+AT37),IF(E37=Hoja2!$B$31,(M37+U37+AC37+AK37+AS37),0))</f>
        <v>0</v>
      </c>
      <c r="AZ37" s="64">
        <f>+IF(E37=Hoja2!$B$31,(M37+U37+AC37+AK37+AS37)-AY37,IF(E37=Hoja2!$B$32,(M37+U37+AC37+AK37+AS37),0))</f>
        <v>0</v>
      </c>
      <c r="BA37" s="64">
        <f>+IF(E37=Hoja2!$B$34,(M37+U37+AC37+AK37+AS37),0)</f>
        <v>0</v>
      </c>
      <c r="BB37" s="64">
        <f>+IF(E37=Hoja2!$B$33,(M37+U37+AC37+AK37+AS37),0)</f>
        <v>0</v>
      </c>
      <c r="BC37" s="65">
        <f t="shared" si="23"/>
        <v>0</v>
      </c>
      <c r="BD37" s="89">
        <f>+IF(OR(C37=Hoja2!$B$92,C37=Hoja2!$B$93,C37=Hoja2!$B$94),Personal!AY37,0)</f>
        <v>0</v>
      </c>
    </row>
    <row r="38" spans="2:56" x14ac:dyDescent="0.35">
      <c r="B38" s="3"/>
      <c r="C38" s="3"/>
      <c r="D38" s="24"/>
      <c r="E38" s="3"/>
      <c r="F38" s="4"/>
      <c r="G38" s="4"/>
      <c r="H38" s="4"/>
      <c r="I38" s="78">
        <f>+IF(H38=Hoja2!$B$27,0.2102,IF(H38=Hoja2!$B$28,0.58,0))</f>
        <v>0</v>
      </c>
      <c r="J38" s="30"/>
      <c r="K38" s="26"/>
      <c r="L38" s="3"/>
      <c r="M38" s="22">
        <f t="shared" si="0"/>
        <v>0</v>
      </c>
      <c r="N38" s="22">
        <f>+IF(G38=Hoja2!$J$5,IF(AND('Ficha Resumen'!$Q$18=Hoja2!$H$5,Personal!$E38=Hoja2!$B$31),Personal!$J$7*(Personal!$P38+Personal!$R38),IF(AND('Ficha Resumen'!$Q$18=Hoja2!$H$6,Personal!$E38=Hoja2!$B$31),Personal!$J$6*(Personal!$P38+Personal!$R38),0)),0)</f>
        <v>0</v>
      </c>
      <c r="O38" s="119">
        <f>+IF(J38=Hoja2!$B$22,F38/160,IF(Personal!J38=Hoja2!$B$23,F38/80,0))*(1+O$4)</f>
        <v>0</v>
      </c>
      <c r="P38" s="22">
        <f t="shared" si="1"/>
        <v>0</v>
      </c>
      <c r="Q38" s="22">
        <f>+IF(J38=Hoja2!$B$22,F38*I38/160,IF(Personal!J38=Hoja2!$B$23,F38*I38/80,0))*(1+O$4)</f>
        <v>0</v>
      </c>
      <c r="R38" s="22">
        <f t="shared" si="24"/>
        <v>0</v>
      </c>
      <c r="S38" s="26"/>
      <c r="T38" s="3"/>
      <c r="U38" s="22">
        <f t="shared" si="3"/>
        <v>0</v>
      </c>
      <c r="V38" s="22">
        <f>IF(G38=Hoja2!$J$5,IF(AND('Ficha Resumen'!$Q$18=Hoja2!$H$5,Personal!$E38=Hoja2!$B$31),Personal!$J$7*(Personal!$X38+Personal!$Z38),IF(AND('Ficha Resumen'!$Q$18=Hoja2!$H$6,Personal!$E38=Hoja2!$B$31),Personal!$J$6*(Personal!$X38+Personal!$Z38),0)),0)</f>
        <v>0</v>
      </c>
      <c r="W38" s="119">
        <f t="shared" si="25"/>
        <v>0</v>
      </c>
      <c r="X38" s="22">
        <f t="shared" si="26"/>
        <v>0</v>
      </c>
      <c r="Y38" s="22">
        <f t="shared" si="27"/>
        <v>0</v>
      </c>
      <c r="Z38" s="22">
        <f t="shared" si="28"/>
        <v>0</v>
      </c>
      <c r="AA38" s="26"/>
      <c r="AB38" s="3"/>
      <c r="AC38" s="22">
        <f t="shared" si="8"/>
        <v>0</v>
      </c>
      <c r="AD38" s="22">
        <f>IF(G38=Hoja2!$J$5,IF(AND('Ficha Resumen'!$Q$18=Hoja2!$H$5,Personal!$E38=Hoja2!$B$31),Personal!$J$7*(Personal!$AF38+Personal!$AH38),IF(AND('Ficha Resumen'!$Q$18=Hoja2!$H$6,Personal!$E38=Hoja2!$B$31),Personal!$J$6*(Personal!$AF38+Personal!$AH38),0)),0)</f>
        <v>0</v>
      </c>
      <c r="AE38" s="119">
        <f t="shared" si="29"/>
        <v>0</v>
      </c>
      <c r="AF38" s="22">
        <f t="shared" si="30"/>
        <v>0</v>
      </c>
      <c r="AG38" s="22">
        <f t="shared" si="31"/>
        <v>0</v>
      </c>
      <c r="AH38" s="22">
        <f t="shared" si="32"/>
        <v>0</v>
      </c>
      <c r="AI38" s="26"/>
      <c r="AJ38" s="3"/>
      <c r="AK38" s="22">
        <f t="shared" si="13"/>
        <v>0</v>
      </c>
      <c r="AL38" s="22">
        <f>IF(G38=Hoja2!$J$5,IF(AND('Ficha Resumen'!$Q$18=Hoja2!$H$5,Personal!$E38=Hoja2!$B$31),Personal!$J$7*(Personal!$AN38+Personal!$AP38),IF(AND('Ficha Resumen'!$Q$18=Hoja2!$H$6,Personal!$E38=Hoja2!$B$31),Personal!$J$6*(Personal!$AN38+Personal!$AP38),0)),0)</f>
        <v>0</v>
      </c>
      <c r="AM38" s="119">
        <f t="shared" si="33"/>
        <v>0</v>
      </c>
      <c r="AN38" s="25">
        <f t="shared" si="34"/>
        <v>0</v>
      </c>
      <c r="AO38" s="22">
        <f t="shared" si="35"/>
        <v>0</v>
      </c>
      <c r="AP38" s="25">
        <f t="shared" si="36"/>
        <v>0</v>
      </c>
      <c r="AQ38" s="26"/>
      <c r="AR38" s="3"/>
      <c r="AS38" s="22">
        <f t="shared" si="18"/>
        <v>0</v>
      </c>
      <c r="AT38" s="22">
        <f>IF(G38=Hoja2!$J$5,IF(AND('Ficha Resumen'!$Q$18=Hoja2!$H$5,Personal!$E38=Hoja2!$B$31),Personal!$J$7*(Personal!$AV38+Personal!$AX38),IF(AND('Ficha Resumen'!$Q$18=Hoja2!$H$6,Personal!$E38=Hoja2!$B$31),Personal!$J$6*(Personal!$AV38+Personal!$AX38),0)),0)</f>
        <v>0</v>
      </c>
      <c r="AU38" s="119">
        <f t="shared" si="19"/>
        <v>0</v>
      </c>
      <c r="AV38" s="25">
        <f t="shared" si="20"/>
        <v>0</v>
      </c>
      <c r="AW38" s="22">
        <f t="shared" si="21"/>
        <v>0</v>
      </c>
      <c r="AX38" s="25">
        <f t="shared" si="22"/>
        <v>0</v>
      </c>
      <c r="AY38" s="64">
        <f>+IF(AND(E38=Hoja2!$B$31,(N38+V38+AD38+AL38+AT38)&gt;0),(N38+V38+AD38+AL38+AT38),IF(E38=Hoja2!$B$31,(M38+U38+AC38+AK38+AS38),0))</f>
        <v>0</v>
      </c>
      <c r="AZ38" s="64">
        <f>+IF(E38=Hoja2!$B$31,(M38+U38+AC38+AK38+AS38)-AY38,IF(E38=Hoja2!$B$32,(M38+U38+AC38+AK38+AS38),0))</f>
        <v>0</v>
      </c>
      <c r="BA38" s="64">
        <f>+IF(E38=Hoja2!$B$34,(M38+U38+AC38+AK38+AS38),0)</f>
        <v>0</v>
      </c>
      <c r="BB38" s="64">
        <f>+IF(E38=Hoja2!$B$33,(M38+U38+AC38+AK38+AS38),0)</f>
        <v>0</v>
      </c>
      <c r="BC38" s="65">
        <f t="shared" si="23"/>
        <v>0</v>
      </c>
      <c r="BD38" s="89">
        <f>+IF(OR(C38=Hoja2!$B$92,C38=Hoja2!$B$93,C38=Hoja2!$B$94),Personal!AY38,0)</f>
        <v>0</v>
      </c>
    </row>
    <row r="39" spans="2:56" x14ac:dyDescent="0.35">
      <c r="B39" s="3"/>
      <c r="C39" s="3"/>
      <c r="D39" s="24"/>
      <c r="E39" s="3"/>
      <c r="F39" s="4"/>
      <c r="G39" s="4"/>
      <c r="H39" s="4"/>
      <c r="I39" s="78">
        <f>+IF(H39=Hoja2!$B$27,0.2102,IF(H39=Hoja2!$B$28,0.58,0))</f>
        <v>0</v>
      </c>
      <c r="J39" s="30"/>
      <c r="K39" s="26"/>
      <c r="L39" s="3"/>
      <c r="M39" s="22">
        <f t="shared" si="0"/>
        <v>0</v>
      </c>
      <c r="N39" s="22">
        <f>+IF(G39=Hoja2!$J$5,IF(AND('Ficha Resumen'!$Q$18=Hoja2!$H$5,Personal!$E39=Hoja2!$B$31),Personal!$J$7*(Personal!$P39+Personal!$R39),IF(AND('Ficha Resumen'!$Q$18=Hoja2!$H$6,Personal!$E39=Hoja2!$B$31),Personal!$J$6*(Personal!$P39+Personal!$R39),0)),0)</f>
        <v>0</v>
      </c>
      <c r="O39" s="119">
        <f>+IF(J39=Hoja2!$B$22,F39/160,IF(Personal!J39=Hoja2!$B$23,F39/80,0))*(1+O$4)</f>
        <v>0</v>
      </c>
      <c r="P39" s="22">
        <f t="shared" si="1"/>
        <v>0</v>
      </c>
      <c r="Q39" s="22">
        <f>+IF(J39=Hoja2!$B$22,F39*I39/160,IF(Personal!J39=Hoja2!$B$23,F39*I39/80,0))*(1+O$4)</f>
        <v>0</v>
      </c>
      <c r="R39" s="22">
        <f t="shared" si="24"/>
        <v>0</v>
      </c>
      <c r="S39" s="26"/>
      <c r="T39" s="3"/>
      <c r="U39" s="22">
        <f t="shared" si="3"/>
        <v>0</v>
      </c>
      <c r="V39" s="22">
        <f>IF(G39=Hoja2!$J$5,IF(AND('Ficha Resumen'!$Q$18=Hoja2!$H$5,Personal!$E39=Hoja2!$B$31),Personal!$J$7*(Personal!$X39+Personal!$Z39),IF(AND('Ficha Resumen'!$Q$18=Hoja2!$H$6,Personal!$E39=Hoja2!$B$31),Personal!$J$6*(Personal!$X39+Personal!$Z39),0)),0)</f>
        <v>0</v>
      </c>
      <c r="W39" s="119">
        <f t="shared" si="25"/>
        <v>0</v>
      </c>
      <c r="X39" s="22">
        <f t="shared" si="26"/>
        <v>0</v>
      </c>
      <c r="Y39" s="22">
        <f t="shared" si="27"/>
        <v>0</v>
      </c>
      <c r="Z39" s="22">
        <f t="shared" si="28"/>
        <v>0</v>
      </c>
      <c r="AA39" s="26"/>
      <c r="AB39" s="3"/>
      <c r="AC39" s="22">
        <f t="shared" si="8"/>
        <v>0</v>
      </c>
      <c r="AD39" s="22">
        <f>IF(G39=Hoja2!$J$5,IF(AND('Ficha Resumen'!$Q$18=Hoja2!$H$5,Personal!$E39=Hoja2!$B$31),Personal!$J$7*(Personal!$AF39+Personal!$AH39),IF(AND('Ficha Resumen'!$Q$18=Hoja2!$H$6,Personal!$E39=Hoja2!$B$31),Personal!$J$6*(Personal!$AF39+Personal!$AH39),0)),0)</f>
        <v>0</v>
      </c>
      <c r="AE39" s="119">
        <f t="shared" si="29"/>
        <v>0</v>
      </c>
      <c r="AF39" s="22">
        <f t="shared" si="30"/>
        <v>0</v>
      </c>
      <c r="AG39" s="22">
        <f t="shared" si="31"/>
        <v>0</v>
      </c>
      <c r="AH39" s="22">
        <f t="shared" si="32"/>
        <v>0</v>
      </c>
      <c r="AI39" s="26"/>
      <c r="AJ39" s="3"/>
      <c r="AK39" s="22">
        <f t="shared" si="13"/>
        <v>0</v>
      </c>
      <c r="AL39" s="22">
        <f>IF(G39=Hoja2!$J$5,IF(AND('Ficha Resumen'!$Q$18=Hoja2!$H$5,Personal!$E39=Hoja2!$B$31),Personal!$J$7*(Personal!$AN39+Personal!$AP39),IF(AND('Ficha Resumen'!$Q$18=Hoja2!$H$6,Personal!$E39=Hoja2!$B$31),Personal!$J$6*(Personal!$AN39+Personal!$AP39),0)),0)</f>
        <v>0</v>
      </c>
      <c r="AM39" s="119">
        <f t="shared" si="33"/>
        <v>0</v>
      </c>
      <c r="AN39" s="25">
        <f t="shared" si="34"/>
        <v>0</v>
      </c>
      <c r="AO39" s="22">
        <f t="shared" si="35"/>
        <v>0</v>
      </c>
      <c r="AP39" s="25">
        <f t="shared" si="36"/>
        <v>0</v>
      </c>
      <c r="AQ39" s="26"/>
      <c r="AR39" s="3"/>
      <c r="AS39" s="22">
        <f t="shared" si="18"/>
        <v>0</v>
      </c>
      <c r="AT39" s="22">
        <f>IF(G39=Hoja2!$J$5,IF(AND('Ficha Resumen'!$Q$18=Hoja2!$H$5,Personal!$E39=Hoja2!$B$31),Personal!$J$7*(Personal!$AV39+Personal!$AX39),IF(AND('Ficha Resumen'!$Q$18=Hoja2!$H$6,Personal!$E39=Hoja2!$B$31),Personal!$J$6*(Personal!$AV39+Personal!$AX39),0)),0)</f>
        <v>0</v>
      </c>
      <c r="AU39" s="119">
        <f t="shared" si="19"/>
        <v>0</v>
      </c>
      <c r="AV39" s="25">
        <f t="shared" si="20"/>
        <v>0</v>
      </c>
      <c r="AW39" s="22">
        <f t="shared" si="21"/>
        <v>0</v>
      </c>
      <c r="AX39" s="25">
        <f t="shared" si="22"/>
        <v>0</v>
      </c>
      <c r="AY39" s="64">
        <f>+IF(AND(E39=Hoja2!$B$31,(N39+V39+AD39+AL39+AT39)&gt;0),(N39+V39+AD39+AL39+AT39),IF(E39=Hoja2!$B$31,(M39+U39+AC39+AK39+AS39),0))</f>
        <v>0</v>
      </c>
      <c r="AZ39" s="64">
        <f>+IF(E39=Hoja2!$B$31,(M39+U39+AC39+AK39+AS39)-AY39,IF(E39=Hoja2!$B$32,(M39+U39+AC39+AK39+AS39),0))</f>
        <v>0</v>
      </c>
      <c r="BA39" s="64">
        <f>+IF(E39=Hoja2!$B$34,(M39+U39+AC39+AK39+AS39),0)</f>
        <v>0</v>
      </c>
      <c r="BB39" s="64">
        <f>+IF(E39=Hoja2!$B$33,(M39+U39+AC39+AK39+AS39),0)</f>
        <v>0</v>
      </c>
      <c r="BC39" s="65">
        <f t="shared" si="23"/>
        <v>0</v>
      </c>
      <c r="BD39" s="89">
        <f>+IF(OR(C39=Hoja2!$B$92,C39=Hoja2!$B$93,C39=Hoja2!$B$94),Personal!AY39,0)</f>
        <v>0</v>
      </c>
    </row>
    <row r="40" spans="2:56" ht="15" thickBot="1" x14ac:dyDescent="0.4">
      <c r="B40" s="3"/>
      <c r="C40" s="3"/>
      <c r="D40" s="24"/>
      <c r="E40" s="3"/>
      <c r="F40" s="4"/>
      <c r="G40" s="4"/>
      <c r="H40" s="4"/>
      <c r="I40" s="78">
        <f>+IF(H40=Hoja2!$B$27,0.2102,IF(H40=Hoja2!$B$28,0.58,0))</f>
        <v>0</v>
      </c>
      <c r="J40" s="30"/>
      <c r="K40" s="27"/>
      <c r="L40" s="28"/>
      <c r="M40" s="31">
        <f t="shared" si="0"/>
        <v>0</v>
      </c>
      <c r="N40" s="31">
        <f>+IF(G40=Hoja2!$J$5,IF(AND('Ficha Resumen'!$Q$18=Hoja2!$H$5,Personal!$E40=Hoja2!$B$31),Personal!$J$7*(Personal!$P40+Personal!$R40),IF(AND('Ficha Resumen'!$Q$18=Hoja2!$H$6,Personal!$E40=Hoja2!$B$31),Personal!$J$6*(Personal!$P40+Personal!$R40),0)),0)</f>
        <v>0</v>
      </c>
      <c r="O40" s="120">
        <f>+IF(J40=Hoja2!$B$22,F40/160,IF(Personal!J40=Hoja2!$B$23,F40/80,0))*(1+O$4)</f>
        <v>0</v>
      </c>
      <c r="P40" s="22">
        <f t="shared" si="1"/>
        <v>0</v>
      </c>
      <c r="Q40" s="22">
        <f>+IF(J40=Hoja2!$B$22,F40*I40/160,IF(Personal!J40=Hoja2!$B$23,F40*I40/80,0))*(1+O$4)</f>
        <v>0</v>
      </c>
      <c r="R40" s="22">
        <f t="shared" si="2"/>
        <v>0</v>
      </c>
      <c r="S40" s="27"/>
      <c r="T40" s="28"/>
      <c r="U40" s="31">
        <f t="shared" si="3"/>
        <v>0</v>
      </c>
      <c r="V40" s="31">
        <f>IF(G40=Hoja2!$J$5,IF(AND('Ficha Resumen'!$Q$18=Hoja2!$H$5,Personal!$E40=Hoja2!$B$31),Personal!$J$7*(Personal!$X40+Personal!$Z40),IF(AND('Ficha Resumen'!$Q$18=Hoja2!$H$6,Personal!$E40=Hoja2!$B$31),Personal!$J$6*(Personal!$X40+Personal!$Z40),0)),0)</f>
        <v>0</v>
      </c>
      <c r="W40" s="120">
        <f t="shared" si="4"/>
        <v>0</v>
      </c>
      <c r="X40" s="22">
        <f t="shared" si="5"/>
        <v>0</v>
      </c>
      <c r="Y40" s="22">
        <f t="shared" si="6"/>
        <v>0</v>
      </c>
      <c r="Z40" s="22">
        <f t="shared" si="7"/>
        <v>0</v>
      </c>
      <c r="AA40" s="27"/>
      <c r="AB40" s="28"/>
      <c r="AC40" s="31">
        <f t="shared" si="8"/>
        <v>0</v>
      </c>
      <c r="AD40" s="31">
        <f>IF(G40=Hoja2!$J$5,IF(AND('Ficha Resumen'!$Q$18=Hoja2!$H$5,Personal!$E40=Hoja2!$B$31),Personal!$J$7*(Personal!$AF40+Personal!$AH40),IF(AND('Ficha Resumen'!$Q$18=Hoja2!$H$6,Personal!$E40=Hoja2!$B$31),Personal!$J$6*(Personal!$AF40+Personal!$AH40),0)),0)</f>
        <v>0</v>
      </c>
      <c r="AE40" s="120">
        <f t="shared" si="9"/>
        <v>0</v>
      </c>
      <c r="AF40" s="22">
        <f t="shared" si="10"/>
        <v>0</v>
      </c>
      <c r="AG40" s="22">
        <f t="shared" si="11"/>
        <v>0</v>
      </c>
      <c r="AH40" s="22">
        <f t="shared" si="12"/>
        <v>0</v>
      </c>
      <c r="AI40" s="27"/>
      <c r="AJ40" s="28"/>
      <c r="AK40" s="31">
        <f t="shared" si="13"/>
        <v>0</v>
      </c>
      <c r="AL40" s="31">
        <f>IF(G40=Hoja2!$J$5,IF(AND('Ficha Resumen'!$Q$18=Hoja2!$H$5,Personal!$E40=Hoja2!$B$31),Personal!$J$7*(Personal!$AN40+Personal!$AP40),IF(AND('Ficha Resumen'!$Q$18=Hoja2!$H$6,Personal!$E40=Hoja2!$B$31),Personal!$J$6*(Personal!$AN40+Personal!$AP40),0)),0)</f>
        <v>0</v>
      </c>
      <c r="AM40" s="120">
        <f t="shared" si="14"/>
        <v>0</v>
      </c>
      <c r="AN40" s="25">
        <f t="shared" si="15"/>
        <v>0</v>
      </c>
      <c r="AO40" s="22">
        <f t="shared" si="16"/>
        <v>0</v>
      </c>
      <c r="AP40" s="25">
        <f t="shared" si="17"/>
        <v>0</v>
      </c>
      <c r="AQ40" s="27"/>
      <c r="AR40" s="28"/>
      <c r="AS40" s="31">
        <f t="shared" si="18"/>
        <v>0</v>
      </c>
      <c r="AT40" s="31">
        <f>IF(G40=Hoja2!$J$5,IF(AND('Ficha Resumen'!$Q$18=Hoja2!$H$5,Personal!$E40=Hoja2!$B$31),Personal!$J$7*(Personal!$AV40+Personal!$AX40),IF(AND('Ficha Resumen'!$Q$18=Hoja2!$H$6,Personal!$E40=Hoja2!$B$31),Personal!$J$6*(Personal!$AV40+Personal!$AX40),0)),0)</f>
        <v>0</v>
      </c>
      <c r="AU40" s="120">
        <f t="shared" si="19"/>
        <v>0</v>
      </c>
      <c r="AV40" s="25">
        <f t="shared" si="20"/>
        <v>0</v>
      </c>
      <c r="AW40" s="22">
        <f t="shared" si="21"/>
        <v>0</v>
      </c>
      <c r="AX40" s="25">
        <f t="shared" si="22"/>
        <v>0</v>
      </c>
      <c r="AY40" s="64">
        <f>+IF(AND(E40=Hoja2!$B$31,(N40+V40+AD40+AL40+AT40)&gt;0),(N40+V40+AD40+AL40+AT40),IF(E40=Hoja2!$B$31,(M40+U40+AC40+AK40+AS40),0))</f>
        <v>0</v>
      </c>
      <c r="AZ40" s="64">
        <f>+IF(E40=Hoja2!$B$31,(M40+U40+AC40+AK40+AS40)-AY40,IF(E40=Hoja2!$B$32,(M40+U40+AC40+AK40+AS40),0))</f>
        <v>0</v>
      </c>
      <c r="BA40" s="64">
        <f>+IF(E40=Hoja2!$B$34,(M40+U40+AC40+AK40+AS40),0)</f>
        <v>0</v>
      </c>
      <c r="BB40" s="64">
        <f>+IF(E40=Hoja2!$B$33,(M40+U40+AC40+AK40+AS40),0)</f>
        <v>0</v>
      </c>
      <c r="BC40" s="65">
        <f t="shared" si="23"/>
        <v>0</v>
      </c>
      <c r="BD40" s="89">
        <f>+IF(OR(C40=Hoja2!$B$92,C40=Hoja2!$B$93,C40=Hoja2!$B$94),Personal!AY40,0)</f>
        <v>0</v>
      </c>
    </row>
    <row r="41" spans="2:56" x14ac:dyDescent="0.35">
      <c r="AY41" s="66">
        <f>+SUM(AY9:AY40)</f>
        <v>0</v>
      </c>
      <c r="AZ41" s="66">
        <f>+SUM(AZ9:AZ40)</f>
        <v>0</v>
      </c>
      <c r="BA41" s="66">
        <f t="shared" ref="BA41:BC41" si="37">+SUM(BA9:BA40)</f>
        <v>0</v>
      </c>
      <c r="BB41" s="66">
        <f t="shared" si="37"/>
        <v>0</v>
      </c>
      <c r="BC41" s="66">
        <f t="shared" si="37"/>
        <v>0</v>
      </c>
      <c r="BD41" s="91">
        <f>+SUM(BD9:BD40)</f>
        <v>0</v>
      </c>
    </row>
    <row r="42" spans="2:56" ht="33.75" customHeight="1" x14ac:dyDescent="0.35">
      <c r="O42" s="23"/>
      <c r="P42" s="23"/>
      <c r="Q42" s="23"/>
      <c r="R42" s="23"/>
      <c r="S42" s="23"/>
      <c r="T42" s="23"/>
      <c r="W42" s="23">
        <f>+W9*T9*4*S9</f>
        <v>0</v>
      </c>
      <c r="X42" s="23"/>
      <c r="Y42" s="23"/>
      <c r="Z42" s="23"/>
      <c r="AA42" s="23"/>
      <c r="AB42" s="23"/>
      <c r="AE42" s="23">
        <f>+AE9*AB9*4*AA9</f>
        <v>0</v>
      </c>
      <c r="AF42" s="23"/>
      <c r="AG42" s="23"/>
      <c r="AH42" s="23"/>
      <c r="AI42" s="23"/>
      <c r="AJ42" s="23"/>
      <c r="AM42" s="23">
        <f>+AM9*AJ9*4*AI9</f>
        <v>0</v>
      </c>
      <c r="AN42" s="23"/>
      <c r="AP42" s="23"/>
      <c r="AQ42" s="23"/>
      <c r="AR42" s="23"/>
      <c r="AU42" s="23">
        <f>+AU9*AR9*4*AQ9</f>
        <v>0</v>
      </c>
      <c r="AV42" s="23"/>
      <c r="AX42" s="23"/>
      <c r="AY42" s="205"/>
      <c r="AZ42" s="205"/>
      <c r="BA42" s="205"/>
      <c r="BB42" s="205"/>
      <c r="BC42" s="205"/>
      <c r="BD42" s="90">
        <f>IFERROR(BD41/'Ficha Resumen'!P49,0)</f>
        <v>0</v>
      </c>
    </row>
    <row r="43" spans="2:56" ht="33.75" customHeight="1" x14ac:dyDescent="0.35">
      <c r="AY43" s="206"/>
      <c r="AZ43" s="206"/>
      <c r="BA43" s="206"/>
      <c r="BB43" s="206"/>
      <c r="BC43" s="206"/>
    </row>
  </sheetData>
  <sheetProtection algorithmName="SHA-512" hashValue="pahF2Uc2fkZBoLg4MMJYJxmwRx1NA8Rvxw/o0bSOZXD150AKU70UWXT0zlwHVxaj7KHjJ6qYNoh/gHEnunZ5iA==" saltValue="cSfsET7rmznl4UFmW581WQ==" spinCount="100000" sheet="1" objects="1" scenarios="1"/>
  <mergeCells count="10">
    <mergeCell ref="AY42:BC43"/>
    <mergeCell ref="D3:BC3"/>
    <mergeCell ref="C5:BD5"/>
    <mergeCell ref="S6:W6"/>
    <mergeCell ref="AA6:AE6"/>
    <mergeCell ref="AI6:AM6"/>
    <mergeCell ref="K6:Q6"/>
    <mergeCell ref="F6:H6"/>
    <mergeCell ref="F7:H7"/>
    <mergeCell ref="AQ6:AU6"/>
  </mergeCells>
  <dataValidations count="2">
    <dataValidation type="decimal" allowBlank="1" showInputMessage="1" showErrorMessage="1" sqref="L9:L40 T9:T40 AB9:AB40 AJ9:AJ40 AR9:AR40" xr:uid="{00000000-0002-0000-0300-000000000000}">
      <formula1>0</formula1>
      <formula2>40</formula2>
    </dataValidation>
    <dataValidation type="decimal" allowBlank="1" showInputMessage="1" showErrorMessage="1" sqref="K9:K40 S9:S40 AA9:AA40 AI9:AI40 AQ9:AQ40" xr:uid="{00000000-0002-0000-0300-000001000000}">
      <formula1>1</formula1>
      <formula2>12</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2000000}">
          <x14:formula1>
            <xm:f>Hoja2!$B$22:$B$23</xm:f>
          </x14:formula1>
          <xm:sqref>J9:J40</xm:sqref>
        </x14:dataValidation>
        <x14:dataValidation type="list" allowBlank="1" showInputMessage="1" showErrorMessage="1" xr:uid="{00000000-0002-0000-0300-000003000000}">
          <x14:formula1>
            <xm:f>Hoja2!$B$81:$B$99</xm:f>
          </x14:formula1>
          <xm:sqref>C9:C40</xm:sqref>
        </x14:dataValidation>
        <x14:dataValidation type="list" allowBlank="1" showInputMessage="1" showErrorMessage="1" xr:uid="{00000000-0002-0000-0300-000004000000}">
          <x14:formula1>
            <xm:f>Hoja2!$B$27:$B$28</xm:f>
          </x14:formula1>
          <xm:sqref>H9:H40</xm:sqref>
        </x14:dataValidation>
        <x14:dataValidation type="list" allowBlank="1" showInputMessage="1" showErrorMessage="1" xr:uid="{00000000-0002-0000-0300-000005000000}">
          <x14:formula1>
            <xm:f>Hoja2!$H$26:$H$95</xm:f>
          </x14:formula1>
          <xm:sqref>J6</xm:sqref>
        </x14:dataValidation>
        <x14:dataValidation type="list" allowBlank="1" showInputMessage="1" showErrorMessage="1" xr:uid="{00000000-0002-0000-0300-000006000000}">
          <x14:formula1>
            <xm:f>'Ficha Resumen'!$D$8:$D$16</xm:f>
          </x14:formula1>
          <xm:sqref>B9:B40</xm:sqref>
        </x14:dataValidation>
        <x14:dataValidation type="list" allowBlank="1" showInputMessage="1" showErrorMessage="1" xr:uid="{00000000-0002-0000-0300-000007000000}">
          <x14:formula1>
            <xm:f>Hoja2!$J$5:$J$6</xm:f>
          </x14:formula1>
          <xm:sqref>G9:G40</xm:sqref>
        </x14:dataValidation>
        <x14:dataValidation type="list" allowBlank="1" showInputMessage="1" showErrorMessage="1" xr:uid="{00000000-0002-0000-0300-000008000000}">
          <x14:formula1>
            <xm:f>Hoja2!$B$31:$B$34</xm:f>
          </x14:formula1>
          <xm:sqref>E9:E40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B3:Q37"/>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11" sqref="B11"/>
    </sheetView>
  </sheetViews>
  <sheetFormatPr baseColWidth="10" defaultColWidth="11.453125" defaultRowHeight="14.5" x14ac:dyDescent="0.35"/>
  <cols>
    <col min="1" max="1" width="2.26953125" customWidth="1"/>
    <col min="2" max="2" width="34.26953125" customWidth="1"/>
    <col min="3" max="3" width="35.453125" customWidth="1"/>
    <col min="4" max="4" width="25.453125" hidden="1" customWidth="1"/>
    <col min="5" max="5" width="18" hidden="1" customWidth="1"/>
    <col min="6" max="6" width="21" customWidth="1"/>
    <col min="7" max="8" width="18" customWidth="1"/>
    <col min="9" max="12" width="19.1796875" customWidth="1"/>
    <col min="13" max="13" width="20.54296875" customWidth="1"/>
  </cols>
  <sheetData>
    <row r="3" spans="2:17" ht="24" customHeight="1" x14ac:dyDescent="0.35">
      <c r="C3" s="11" t="s">
        <v>15</v>
      </c>
      <c r="D3" s="233">
        <f>+'Ficha Resumen'!D18</f>
        <v>0</v>
      </c>
      <c r="E3" s="234"/>
      <c r="F3" s="234"/>
      <c r="G3" s="234"/>
      <c r="H3" s="234"/>
      <c r="I3" s="234"/>
      <c r="J3" s="234"/>
      <c r="K3" s="234"/>
      <c r="L3" s="234"/>
      <c r="M3" s="235"/>
      <c r="N3" s="42"/>
    </row>
    <row r="5" spans="2:17" ht="21" x14ac:dyDescent="0.5">
      <c r="C5" s="236" t="s">
        <v>240</v>
      </c>
      <c r="D5" s="236"/>
      <c r="E5" s="236"/>
      <c r="F5" s="236"/>
      <c r="G5" s="236"/>
      <c r="H5" s="236"/>
      <c r="I5" s="236"/>
      <c r="J5" s="236"/>
      <c r="K5" s="236"/>
      <c r="L5" s="236"/>
      <c r="M5" s="236"/>
      <c r="N5" s="42"/>
    </row>
    <row r="6" spans="2:17" ht="21" x14ac:dyDescent="0.5">
      <c r="C6" s="14" t="s">
        <v>35</v>
      </c>
      <c r="D6" s="41"/>
      <c r="E6" s="41"/>
      <c r="F6" s="41"/>
      <c r="G6" s="41"/>
      <c r="H6" s="41"/>
      <c r="I6" s="41"/>
      <c r="J6" s="41"/>
      <c r="K6" s="41"/>
      <c r="L6" s="41"/>
      <c r="M6" s="41"/>
      <c r="N6" s="41"/>
    </row>
    <row r="7" spans="2:17" s="67" customFormat="1" ht="12.65" customHeight="1" x14ac:dyDescent="0.5">
      <c r="B7" s="97"/>
      <c r="C7" s="98"/>
      <c r="D7" s="98"/>
      <c r="E7" s="98"/>
      <c r="F7" s="68"/>
      <c r="G7" s="68"/>
      <c r="H7" s="68"/>
      <c r="I7" s="68"/>
      <c r="J7" s="68"/>
      <c r="K7" s="68"/>
      <c r="L7" s="68"/>
      <c r="M7" s="68"/>
      <c r="N7" s="69"/>
      <c r="O7" s="69"/>
      <c r="P7" s="69"/>
      <c r="Q7" s="69"/>
    </row>
    <row r="8" spans="2:17" s="42" customFormat="1" ht="31" x14ac:dyDescent="0.35">
      <c r="B8" s="16" t="s">
        <v>175</v>
      </c>
      <c r="C8" s="16" t="s">
        <v>241</v>
      </c>
      <c r="D8" s="16" t="s">
        <v>180</v>
      </c>
      <c r="E8" s="16" t="s">
        <v>4</v>
      </c>
      <c r="F8" s="18" t="s">
        <v>52</v>
      </c>
      <c r="G8" s="16" t="s">
        <v>17</v>
      </c>
      <c r="H8" s="16" t="s">
        <v>33</v>
      </c>
      <c r="I8" s="32" t="str">
        <f>+Personal!AY8</f>
        <v>Financiado Caja</v>
      </c>
      <c r="J8" s="32" t="str">
        <f>+Personal!AZ8</f>
        <v>Financiado No Caja</v>
      </c>
      <c r="K8" s="32" t="str">
        <f>+Personal!BA8</f>
        <v>Contrapartida Especie</v>
      </c>
      <c r="L8" s="32" t="str">
        <f>+Personal!BB8</f>
        <v>Contrapartida Efectivo</v>
      </c>
      <c r="M8" s="18" t="s">
        <v>6</v>
      </c>
    </row>
    <row r="9" spans="2:17" x14ac:dyDescent="0.35">
      <c r="B9" s="3"/>
      <c r="C9" s="3"/>
      <c r="D9" s="3"/>
      <c r="E9" s="3"/>
      <c r="F9" s="4"/>
      <c r="G9" s="3"/>
      <c r="H9" s="3"/>
      <c r="I9" s="64">
        <f>+IF(H9=Hoja2!$B$16,F9*(1+IFERROR(VLOOKUP(G9,Hoja2!$B$5:$E$9,2,FALSE),0))^IFERROR(VLOOKUP(G9,Hoja2!$B$5:$E$9,4,FALSE),1),0)</f>
        <v>0</v>
      </c>
      <c r="J9" s="64">
        <f>+IF(H9=Hoja2!$B$17,F9*(1+IFERROR(VLOOKUP(G9,Hoja2!$B$5:$E$9,2,FALSE),0))^IFERROR(VLOOKUP(G9,Hoja2!$B$5:$E$9,4,FALSE),1),0)</f>
        <v>0</v>
      </c>
      <c r="K9" s="64">
        <f>+IF(H9=Hoja2!$B$19,F9*(1+IFERROR(VLOOKUP(G9,Hoja2!$B$5:$E$9,2,FALSE),0))^IFERROR(VLOOKUP(G9,Hoja2!$B$5:$E$9,4,FALSE),1),0)</f>
        <v>0</v>
      </c>
      <c r="L9" s="64">
        <f>+IF(H9=Hoja2!$B$18,F9*(1+IFERROR(VLOOKUP(G9,Hoja2!$B$5:$E$9,2,FALSE),0))^IFERROR(VLOOKUP(G9,Hoja2!$B$5:$E$9,4,FALSE),1),0)</f>
        <v>0</v>
      </c>
      <c r="M9" s="65">
        <f>+SUM(I9:L9)</f>
        <v>0</v>
      </c>
    </row>
    <row r="10" spans="2:17" x14ac:dyDescent="0.35">
      <c r="B10" s="3"/>
      <c r="C10" s="3"/>
      <c r="D10" s="3"/>
      <c r="E10" s="3"/>
      <c r="F10" s="4"/>
      <c r="G10" s="3"/>
      <c r="H10" s="3"/>
      <c r="I10" s="64">
        <f>+IF(H10=Hoja2!$B$16,F10*(1+IFERROR(VLOOKUP(G10,Hoja2!$B$5:$E$9,2,FALSE),0))^IFERROR(VLOOKUP(G10,Hoja2!$B$5:$E$9,4,FALSE),1),0)</f>
        <v>0</v>
      </c>
      <c r="J10" s="64">
        <f>+IF(H10=Hoja2!$B$17,F10*(1+IFERROR(VLOOKUP(G10,Hoja2!$B$5:$E$9,2,FALSE),0))^IFERROR(VLOOKUP(G10,Hoja2!$B$5:$E$9,4,FALSE),1),0)</f>
        <v>0</v>
      </c>
      <c r="K10" s="64">
        <f>+IF(H10=Hoja2!$B$19,F10*(1+IFERROR(VLOOKUP(G10,Hoja2!$B$5:$E$9,2,FALSE),0))^IFERROR(VLOOKUP(G10,Hoja2!$B$5:$E$9,4,FALSE),1),0)</f>
        <v>0</v>
      </c>
      <c r="L10" s="64">
        <f>+IF(H10=Hoja2!$B$18,F10*(1+IFERROR(VLOOKUP(G10,Hoja2!$B$5:$E$9,2,FALSE),0))^IFERROR(VLOOKUP(G10,Hoja2!$B$5:$E$9,4,FALSE),1),0)</f>
        <v>0</v>
      </c>
      <c r="M10" s="65">
        <f t="shared" ref="M10:M33" si="0">+SUM(I10:L10)</f>
        <v>0</v>
      </c>
    </row>
    <row r="11" spans="2:17" x14ac:dyDescent="0.35">
      <c r="B11" s="3"/>
      <c r="C11" s="3"/>
      <c r="D11" s="3"/>
      <c r="E11" s="3"/>
      <c r="F11" s="4"/>
      <c r="G11" s="3"/>
      <c r="H11" s="3"/>
      <c r="I11" s="64">
        <f>+IF(H11=Hoja2!$B$16,F11*(1+IFERROR(VLOOKUP(G11,Hoja2!$B$5:$E$9,2,FALSE),0))^IFERROR(VLOOKUP(G11,Hoja2!$B$5:$E$9,4,FALSE),1),0)</f>
        <v>0</v>
      </c>
      <c r="J11" s="64">
        <f>+IF(H11=Hoja2!$B$17,F11*(1+IFERROR(VLOOKUP(G11,Hoja2!$B$5:$E$9,2,FALSE),0))^IFERROR(VLOOKUP(G11,Hoja2!$B$5:$E$9,4,FALSE),1),0)</f>
        <v>0</v>
      </c>
      <c r="K11" s="64">
        <f>+IF(H11=Hoja2!$B$19,F11*(1+IFERROR(VLOOKUP(G11,Hoja2!$B$5:$E$9,2,FALSE),0))^IFERROR(VLOOKUP(G11,Hoja2!$B$5:$E$9,4,FALSE),1),0)</f>
        <v>0</v>
      </c>
      <c r="L11" s="64">
        <f>+IF(H11=Hoja2!$B$18,F11*(1+IFERROR(VLOOKUP(G11,Hoja2!$B$5:$E$9,2,FALSE),0))^IFERROR(VLOOKUP(G11,Hoja2!$B$5:$E$9,4,FALSE),1),0)</f>
        <v>0</v>
      </c>
      <c r="M11" s="65">
        <f t="shared" si="0"/>
        <v>0</v>
      </c>
    </row>
    <row r="12" spans="2:17" x14ac:dyDescent="0.35">
      <c r="B12" s="3"/>
      <c r="C12" s="3"/>
      <c r="D12" s="3"/>
      <c r="E12" s="3"/>
      <c r="F12" s="4"/>
      <c r="G12" s="3"/>
      <c r="H12" s="3"/>
      <c r="I12" s="64">
        <f>+IF(H12=Hoja2!$B$16,F12*(1+IFERROR(VLOOKUP(G12,Hoja2!$B$5:$E$9,2,FALSE),0))^IFERROR(VLOOKUP(G12,Hoja2!$B$5:$E$9,4,FALSE),1),0)</f>
        <v>0</v>
      </c>
      <c r="J12" s="64">
        <f>+IF(H12=Hoja2!$B$17,F12*(1+IFERROR(VLOOKUP(G12,Hoja2!$B$5:$E$9,2,FALSE),0))^IFERROR(VLOOKUP(G12,Hoja2!$B$5:$E$9,4,FALSE),1),0)</f>
        <v>0</v>
      </c>
      <c r="K12" s="64">
        <f>+IF(H12=Hoja2!$B$19,F12*(1+IFERROR(VLOOKUP(G12,Hoja2!$B$5:$E$9,2,FALSE),0))^IFERROR(VLOOKUP(G12,Hoja2!$B$5:$E$9,4,FALSE),1),0)</f>
        <v>0</v>
      </c>
      <c r="L12" s="64">
        <f>+IF(H12=Hoja2!$B$18,F12*(1+IFERROR(VLOOKUP(G12,Hoja2!$B$5:$E$9,2,FALSE),0))^IFERROR(VLOOKUP(G12,Hoja2!$B$5:$E$9,4,FALSE),1),0)</f>
        <v>0</v>
      </c>
      <c r="M12" s="65">
        <f t="shared" si="0"/>
        <v>0</v>
      </c>
    </row>
    <row r="13" spans="2:17" x14ac:dyDescent="0.35">
      <c r="B13" s="3"/>
      <c r="C13" s="3"/>
      <c r="D13" s="3"/>
      <c r="E13" s="3"/>
      <c r="F13" s="4"/>
      <c r="G13" s="3"/>
      <c r="H13" s="3"/>
      <c r="I13" s="64">
        <f>+IF(H13=Hoja2!$B$16,F13*(1+IFERROR(VLOOKUP(G13,Hoja2!$B$5:$E$9,2,FALSE),0))^IFERROR(VLOOKUP(G13,Hoja2!$B$5:$E$9,4,FALSE),1),0)</f>
        <v>0</v>
      </c>
      <c r="J13" s="64">
        <f>+IF(H13=Hoja2!$B$17,F13*(1+IFERROR(VLOOKUP(G13,Hoja2!$B$5:$E$9,2,FALSE),0))^IFERROR(VLOOKUP(G13,Hoja2!$B$5:$E$9,4,FALSE),1),0)</f>
        <v>0</v>
      </c>
      <c r="K13" s="64">
        <f>+IF(H13=Hoja2!$B$19,F13*(1+IFERROR(VLOOKUP(G13,Hoja2!$B$5:$E$9,2,FALSE),0))^IFERROR(VLOOKUP(G13,Hoja2!$B$5:$E$9,4,FALSE),1),0)</f>
        <v>0</v>
      </c>
      <c r="L13" s="64">
        <f>+IF(H13=Hoja2!$B$18,F13*(1+IFERROR(VLOOKUP(G13,Hoja2!$B$5:$E$9,2,FALSE),0))^IFERROR(VLOOKUP(G13,Hoja2!$B$5:$E$9,4,FALSE),1),0)</f>
        <v>0</v>
      </c>
      <c r="M13" s="65">
        <f t="shared" si="0"/>
        <v>0</v>
      </c>
    </row>
    <row r="14" spans="2:17" x14ac:dyDescent="0.35">
      <c r="B14" s="3"/>
      <c r="C14" s="3"/>
      <c r="D14" s="3"/>
      <c r="E14" s="3"/>
      <c r="F14" s="4"/>
      <c r="G14" s="3"/>
      <c r="H14" s="3"/>
      <c r="I14" s="64">
        <f>+IF(H14=Hoja2!$B$16,F14*(1+IFERROR(VLOOKUP(G14,Hoja2!$B$5:$E$9,2,FALSE),0))^IFERROR(VLOOKUP(G14,Hoja2!$B$5:$E$9,4,FALSE),1),0)</f>
        <v>0</v>
      </c>
      <c r="J14" s="64">
        <f>+IF(H14=Hoja2!$B$17,F14*(1+IFERROR(VLOOKUP(G14,Hoja2!$B$5:$E$9,2,FALSE),0))^IFERROR(VLOOKUP(G14,Hoja2!$B$5:$E$9,4,FALSE),1),0)</f>
        <v>0</v>
      </c>
      <c r="K14" s="64">
        <f>+IF(H14=Hoja2!$B$19,F14*(1+IFERROR(VLOOKUP(G14,Hoja2!$B$5:$E$9,2,FALSE),0))^IFERROR(VLOOKUP(G14,Hoja2!$B$5:$E$9,4,FALSE),1),0)</f>
        <v>0</v>
      </c>
      <c r="L14" s="64">
        <f>+IF(H14=Hoja2!$B$18,F14*(1+IFERROR(VLOOKUP(G14,Hoja2!$B$5:$E$9,2,FALSE),0))^IFERROR(VLOOKUP(G14,Hoja2!$B$5:$E$9,4,FALSE),1),0)</f>
        <v>0</v>
      </c>
      <c r="M14" s="65">
        <f t="shared" si="0"/>
        <v>0</v>
      </c>
    </row>
    <row r="15" spans="2:17" x14ac:dyDescent="0.35">
      <c r="B15" s="3"/>
      <c r="C15" s="3"/>
      <c r="D15" s="3"/>
      <c r="E15" s="3"/>
      <c r="F15" s="4"/>
      <c r="G15" s="3"/>
      <c r="H15" s="3"/>
      <c r="I15" s="64">
        <f>+IF(H15=Hoja2!$B$16,F15*(1+IFERROR(VLOOKUP(G15,Hoja2!$B$5:$E$9,2,FALSE),0))^IFERROR(VLOOKUP(G15,Hoja2!$B$5:$E$9,4,FALSE),1),0)</f>
        <v>0</v>
      </c>
      <c r="J15" s="64">
        <f>+IF(H15=Hoja2!$B$17,F15*(1+IFERROR(VLOOKUP(G15,Hoja2!$B$5:$E$9,2,FALSE),0))^IFERROR(VLOOKUP(G15,Hoja2!$B$5:$E$9,4,FALSE),1),0)</f>
        <v>0</v>
      </c>
      <c r="K15" s="64">
        <f>+IF(H15=Hoja2!$B$19,F15*(1+IFERROR(VLOOKUP(G15,Hoja2!$B$5:$E$9,2,FALSE),0))^IFERROR(VLOOKUP(G15,Hoja2!$B$5:$E$9,4,FALSE),1),0)</f>
        <v>0</v>
      </c>
      <c r="L15" s="64">
        <f>+IF(H15=Hoja2!$B$18,F15*(1+IFERROR(VLOOKUP(G15,Hoja2!$B$5:$E$9,2,FALSE),0))^IFERROR(VLOOKUP(G15,Hoja2!$B$5:$E$9,4,FALSE),1),0)</f>
        <v>0</v>
      </c>
      <c r="M15" s="65">
        <f t="shared" si="0"/>
        <v>0</v>
      </c>
    </row>
    <row r="16" spans="2:17" x14ac:dyDescent="0.35">
      <c r="B16" s="3"/>
      <c r="C16" s="3"/>
      <c r="D16" s="3"/>
      <c r="E16" s="3"/>
      <c r="F16" s="4"/>
      <c r="G16" s="3"/>
      <c r="H16" s="3"/>
      <c r="I16" s="64">
        <f>+IF(H16=Hoja2!$B$16,F16*(1+IFERROR(VLOOKUP(G16,Hoja2!$B$5:$E$9,2,FALSE),0))^IFERROR(VLOOKUP(G16,Hoja2!$B$5:$E$9,4,FALSE),1),0)</f>
        <v>0</v>
      </c>
      <c r="J16" s="64">
        <f>+IF(H16=Hoja2!$B$17,F16*(1+IFERROR(VLOOKUP(G16,Hoja2!$B$5:$E$9,2,FALSE),0))^IFERROR(VLOOKUP(G16,Hoja2!$B$5:$E$9,4,FALSE),1),0)</f>
        <v>0</v>
      </c>
      <c r="K16" s="64">
        <f>+IF(H16=Hoja2!$B$19,F16*(1+IFERROR(VLOOKUP(G16,Hoja2!$B$5:$E$9,2,FALSE),0))^IFERROR(VLOOKUP(G16,Hoja2!$B$5:$E$9,4,FALSE),1),0)</f>
        <v>0</v>
      </c>
      <c r="L16" s="64">
        <f>+IF(H16=Hoja2!$B$18,F16*(1+IFERROR(VLOOKUP(G16,Hoja2!$B$5:$E$9,2,FALSE),0))^IFERROR(VLOOKUP(G16,Hoja2!$B$5:$E$9,4,FALSE),1),0)</f>
        <v>0</v>
      </c>
      <c r="M16" s="65">
        <f t="shared" si="0"/>
        <v>0</v>
      </c>
    </row>
    <row r="17" spans="2:13" x14ac:dyDescent="0.35">
      <c r="B17" s="3"/>
      <c r="C17" s="3"/>
      <c r="D17" s="3"/>
      <c r="E17" s="3"/>
      <c r="F17" s="4"/>
      <c r="G17" s="3"/>
      <c r="H17" s="3"/>
      <c r="I17" s="64">
        <f>+IF(H17=Hoja2!$B$16,F17*(1+IFERROR(VLOOKUP(G17,Hoja2!$B$5:$E$9,2,FALSE),0))^IFERROR(VLOOKUP(G17,Hoja2!$B$5:$E$9,4,FALSE),1),0)</f>
        <v>0</v>
      </c>
      <c r="J17" s="64">
        <f>+IF(H17=Hoja2!$B$17,F17*(1+IFERROR(VLOOKUP(G17,Hoja2!$B$5:$E$9,2,FALSE),0))^IFERROR(VLOOKUP(G17,Hoja2!$B$5:$E$9,4,FALSE),1),0)</f>
        <v>0</v>
      </c>
      <c r="K17" s="64">
        <f>+IF(H17=Hoja2!$B$19,F17*(1+IFERROR(VLOOKUP(G17,Hoja2!$B$5:$E$9,2,FALSE),0))^IFERROR(VLOOKUP(G17,Hoja2!$B$5:$E$9,4,FALSE),1),0)</f>
        <v>0</v>
      </c>
      <c r="L17" s="64">
        <f>+IF(H17=Hoja2!$B$18,F17*(1+IFERROR(VLOOKUP(G17,Hoja2!$B$5:$E$9,2,FALSE),0))^IFERROR(VLOOKUP(G17,Hoja2!$B$5:$E$9,4,FALSE),1),0)</f>
        <v>0</v>
      </c>
      <c r="M17" s="65">
        <f t="shared" si="0"/>
        <v>0</v>
      </c>
    </row>
    <row r="18" spans="2:13" x14ac:dyDescent="0.35">
      <c r="B18" s="3"/>
      <c r="C18" s="3"/>
      <c r="D18" s="3"/>
      <c r="E18" s="3"/>
      <c r="F18" s="4"/>
      <c r="G18" s="3"/>
      <c r="H18" s="3"/>
      <c r="I18" s="64">
        <f>+IF(H18=Hoja2!$B$16,F18*(1+IFERROR(VLOOKUP(G18,Hoja2!$B$5:$E$9,2,FALSE),0))^IFERROR(VLOOKUP(G18,Hoja2!$B$5:$E$9,4,FALSE),1),0)</f>
        <v>0</v>
      </c>
      <c r="J18" s="64">
        <f>+IF(H18=Hoja2!$B$17,F18*(1+IFERROR(VLOOKUP(G18,Hoja2!$B$5:$E$9,2,FALSE),0))^IFERROR(VLOOKUP(G18,Hoja2!$B$5:$E$9,4,FALSE),1),0)</f>
        <v>0</v>
      </c>
      <c r="K18" s="64">
        <f>+IF(H18=Hoja2!$B$19,F18*(1+IFERROR(VLOOKUP(G18,Hoja2!$B$5:$E$9,2,FALSE),0))^IFERROR(VLOOKUP(G18,Hoja2!$B$5:$E$9,4,FALSE),1),0)</f>
        <v>0</v>
      </c>
      <c r="L18" s="64">
        <f>+IF(H18=Hoja2!$B$18,F18*(1+IFERROR(VLOOKUP(G18,Hoja2!$B$5:$E$9,2,FALSE),0))^IFERROR(VLOOKUP(G18,Hoja2!$B$5:$E$9,4,FALSE),1),0)</f>
        <v>0</v>
      </c>
      <c r="M18" s="65">
        <f t="shared" si="0"/>
        <v>0</v>
      </c>
    </row>
    <row r="19" spans="2:13" x14ac:dyDescent="0.35">
      <c r="B19" s="3"/>
      <c r="C19" s="3"/>
      <c r="D19" s="3"/>
      <c r="E19" s="3"/>
      <c r="F19" s="4"/>
      <c r="G19" s="3"/>
      <c r="H19" s="3"/>
      <c r="I19" s="64">
        <f>+IF(H19=Hoja2!$B$16,F19*(1+IFERROR(VLOOKUP(G19,Hoja2!$B$5:$E$9,2,FALSE),0))^IFERROR(VLOOKUP(G19,Hoja2!$B$5:$E$9,4,FALSE),1),0)</f>
        <v>0</v>
      </c>
      <c r="J19" s="64">
        <f>+IF(H19=Hoja2!$B$17,F19*(1+IFERROR(VLOOKUP(G19,Hoja2!$B$5:$E$9,2,FALSE),0))^IFERROR(VLOOKUP(G19,Hoja2!$B$5:$E$9,4,FALSE),1),0)</f>
        <v>0</v>
      </c>
      <c r="K19" s="64">
        <f>+IF(H19=Hoja2!$B$19,F19*(1+IFERROR(VLOOKUP(G19,Hoja2!$B$5:$E$9,2,FALSE),0))^IFERROR(VLOOKUP(G19,Hoja2!$B$5:$E$9,4,FALSE),1),0)</f>
        <v>0</v>
      </c>
      <c r="L19" s="64">
        <f>+IF(H19=Hoja2!$B$18,F19*(1+IFERROR(VLOOKUP(G19,Hoja2!$B$5:$E$9,2,FALSE),0))^IFERROR(VLOOKUP(G19,Hoja2!$B$5:$E$9,4,FALSE),1),0)</f>
        <v>0</v>
      </c>
      <c r="M19" s="65">
        <f t="shared" si="0"/>
        <v>0</v>
      </c>
    </row>
    <row r="20" spans="2:13" x14ac:dyDescent="0.35">
      <c r="B20" s="3"/>
      <c r="C20" s="3"/>
      <c r="D20" s="3"/>
      <c r="E20" s="3"/>
      <c r="F20" s="4"/>
      <c r="G20" s="3"/>
      <c r="H20" s="3"/>
      <c r="I20" s="64">
        <f>+IF(H20=Hoja2!$B$16,F20*(1+IFERROR(VLOOKUP(G20,Hoja2!$B$5:$E$9,2,FALSE),0))^IFERROR(VLOOKUP(G20,Hoja2!$B$5:$E$9,4,FALSE),1),0)</f>
        <v>0</v>
      </c>
      <c r="J20" s="64">
        <f>+IF(H20=Hoja2!$B$17,F20*(1+IFERROR(VLOOKUP(G20,Hoja2!$B$5:$E$9,2,FALSE),0))^IFERROR(VLOOKUP(G20,Hoja2!$B$5:$E$9,4,FALSE),1),0)</f>
        <v>0</v>
      </c>
      <c r="K20" s="64">
        <f>+IF(H20=Hoja2!$B$19,F20*(1+IFERROR(VLOOKUP(G20,Hoja2!$B$5:$E$9,2,FALSE),0))^IFERROR(VLOOKUP(G20,Hoja2!$B$5:$E$9,4,FALSE),1),0)</f>
        <v>0</v>
      </c>
      <c r="L20" s="64">
        <f>+IF(H20=Hoja2!$B$18,F20*(1+IFERROR(VLOOKUP(G20,Hoja2!$B$5:$E$9,2,FALSE),0))^IFERROR(VLOOKUP(G20,Hoja2!$B$5:$E$9,4,FALSE),1),0)</f>
        <v>0</v>
      </c>
      <c r="M20" s="65">
        <f t="shared" si="0"/>
        <v>0</v>
      </c>
    </row>
    <row r="21" spans="2:13" x14ac:dyDescent="0.35">
      <c r="B21" s="3"/>
      <c r="C21" s="3"/>
      <c r="D21" s="3"/>
      <c r="E21" s="3"/>
      <c r="F21" s="4"/>
      <c r="G21" s="3"/>
      <c r="H21" s="3"/>
      <c r="I21" s="64">
        <f>+IF(H21=Hoja2!$B$16,F21*(1+IFERROR(VLOOKUP(G21,Hoja2!$B$5:$E$9,2,FALSE),0))^IFERROR(VLOOKUP(G21,Hoja2!$B$5:$E$9,4,FALSE),1),0)</f>
        <v>0</v>
      </c>
      <c r="J21" s="64">
        <f>+IF(H21=Hoja2!$B$17,F21*(1+IFERROR(VLOOKUP(G21,Hoja2!$B$5:$E$9,2,FALSE),0))^IFERROR(VLOOKUP(G21,Hoja2!$B$5:$E$9,4,FALSE),1),0)</f>
        <v>0</v>
      </c>
      <c r="K21" s="64">
        <f>+IF(H21=Hoja2!$B$19,F21*(1+IFERROR(VLOOKUP(G21,Hoja2!$B$5:$E$9,2,FALSE),0))^IFERROR(VLOOKUP(G21,Hoja2!$B$5:$E$9,4,FALSE),1),0)</f>
        <v>0</v>
      </c>
      <c r="L21" s="64">
        <f>+IF(H21=Hoja2!$B$18,F21*(1+IFERROR(VLOOKUP(G21,Hoja2!$B$5:$E$9,2,FALSE),0))^IFERROR(VLOOKUP(G21,Hoja2!$B$5:$E$9,4,FALSE),1),0)</f>
        <v>0</v>
      </c>
      <c r="M21" s="65">
        <f t="shared" si="0"/>
        <v>0</v>
      </c>
    </row>
    <row r="22" spans="2:13" x14ac:dyDescent="0.35">
      <c r="B22" s="3"/>
      <c r="C22" s="3"/>
      <c r="D22" s="3"/>
      <c r="E22" s="3"/>
      <c r="F22" s="4"/>
      <c r="G22" s="3"/>
      <c r="H22" s="3"/>
      <c r="I22" s="64">
        <f>+IF(H22=Hoja2!$B$16,F22*(1+IFERROR(VLOOKUP(G22,Hoja2!$B$5:$E$9,2,FALSE),0))^IFERROR(VLOOKUP(G22,Hoja2!$B$5:$E$9,4,FALSE),1),0)</f>
        <v>0</v>
      </c>
      <c r="J22" s="64">
        <f>+IF(H22=Hoja2!$B$17,F22*(1+IFERROR(VLOOKUP(G22,Hoja2!$B$5:$E$9,2,FALSE),0))^IFERROR(VLOOKUP(G22,Hoja2!$B$5:$E$9,4,FALSE),1),0)</f>
        <v>0</v>
      </c>
      <c r="K22" s="64">
        <f>+IF(H22=Hoja2!$B$19,F22*(1+IFERROR(VLOOKUP(G22,Hoja2!$B$5:$E$9,2,FALSE),0))^IFERROR(VLOOKUP(G22,Hoja2!$B$5:$E$9,4,FALSE),1),0)</f>
        <v>0</v>
      </c>
      <c r="L22" s="64">
        <f>+IF(H22=Hoja2!$B$18,F22*(1+IFERROR(VLOOKUP(G22,Hoja2!$B$5:$E$9,2,FALSE),0))^IFERROR(VLOOKUP(G22,Hoja2!$B$5:$E$9,4,FALSE),1),0)</f>
        <v>0</v>
      </c>
      <c r="M22" s="65">
        <f t="shared" si="0"/>
        <v>0</v>
      </c>
    </row>
    <row r="23" spans="2:13" x14ac:dyDescent="0.35">
      <c r="B23" s="3"/>
      <c r="C23" s="3"/>
      <c r="D23" s="3"/>
      <c r="E23" s="3"/>
      <c r="F23" s="4"/>
      <c r="G23" s="3"/>
      <c r="H23" s="3"/>
      <c r="I23" s="64">
        <f>+IF(H23=Hoja2!$B$16,F23*(1+IFERROR(VLOOKUP(G23,Hoja2!$B$5:$E$9,2,FALSE),0))^IFERROR(VLOOKUP(G23,Hoja2!$B$5:$E$9,4,FALSE),1),0)</f>
        <v>0</v>
      </c>
      <c r="J23" s="64">
        <f>+IF(H23=Hoja2!$B$17,F23*(1+IFERROR(VLOOKUP(G23,Hoja2!$B$5:$E$9,2,FALSE),0))^IFERROR(VLOOKUP(G23,Hoja2!$B$5:$E$9,4,FALSE),1),0)</f>
        <v>0</v>
      </c>
      <c r="K23" s="64">
        <f>+IF(H23=Hoja2!$B$19,F23*(1+IFERROR(VLOOKUP(G23,Hoja2!$B$5:$E$9,2,FALSE),0))^IFERROR(VLOOKUP(G23,Hoja2!$B$5:$E$9,4,FALSE),1),0)</f>
        <v>0</v>
      </c>
      <c r="L23" s="64">
        <f>+IF(H23=Hoja2!$B$18,F23*(1+IFERROR(VLOOKUP(G23,Hoja2!$B$5:$E$9,2,FALSE),0))^IFERROR(VLOOKUP(G23,Hoja2!$B$5:$E$9,4,FALSE),1),0)</f>
        <v>0</v>
      </c>
      <c r="M23" s="65">
        <f t="shared" si="0"/>
        <v>0</v>
      </c>
    </row>
    <row r="24" spans="2:13" x14ac:dyDescent="0.35">
      <c r="B24" s="3"/>
      <c r="C24" s="3"/>
      <c r="D24" s="3"/>
      <c r="E24" s="3"/>
      <c r="F24" s="4"/>
      <c r="G24" s="3"/>
      <c r="H24" s="3"/>
      <c r="I24" s="64">
        <f>+IF(H24=Hoja2!$B$16,F24*(1+IFERROR(VLOOKUP(G24,Hoja2!$B$5:$E$9,2,FALSE),0))^IFERROR(VLOOKUP(G24,Hoja2!$B$5:$E$9,4,FALSE),1),0)</f>
        <v>0</v>
      </c>
      <c r="J24" s="64">
        <f>+IF(H24=Hoja2!$B$17,F24*(1+IFERROR(VLOOKUP(G24,Hoja2!$B$5:$E$9,2,FALSE),0))^IFERROR(VLOOKUP(G24,Hoja2!$B$5:$E$9,4,FALSE),1),0)</f>
        <v>0</v>
      </c>
      <c r="K24" s="64">
        <f>+IF(H24=Hoja2!$B$19,F24*(1+IFERROR(VLOOKUP(G24,Hoja2!$B$5:$E$9,2,FALSE),0))^IFERROR(VLOOKUP(G24,Hoja2!$B$5:$E$9,4,FALSE),1),0)</f>
        <v>0</v>
      </c>
      <c r="L24" s="64">
        <f>+IF(H24=Hoja2!$B$18,F24*(1+IFERROR(VLOOKUP(G24,Hoja2!$B$5:$E$9,2,FALSE),0))^IFERROR(VLOOKUP(G24,Hoja2!$B$5:$E$9,4,FALSE),1),0)</f>
        <v>0</v>
      </c>
      <c r="M24" s="65">
        <f t="shared" si="0"/>
        <v>0</v>
      </c>
    </row>
    <row r="25" spans="2:13" x14ac:dyDescent="0.35">
      <c r="B25" s="3"/>
      <c r="C25" s="3"/>
      <c r="D25" s="3"/>
      <c r="E25" s="3"/>
      <c r="F25" s="4"/>
      <c r="G25" s="3"/>
      <c r="H25" s="3"/>
      <c r="I25" s="64">
        <f>+IF(H25=Hoja2!$B$16,F25*(1+IFERROR(VLOOKUP(G25,Hoja2!$B$5:$E$9,2,FALSE),0))^IFERROR(VLOOKUP(G25,Hoja2!$B$5:$E$9,4,FALSE),1),0)</f>
        <v>0</v>
      </c>
      <c r="J25" s="64">
        <f>+IF(H25=Hoja2!$B$17,F25*(1+IFERROR(VLOOKUP(G25,Hoja2!$B$5:$E$9,2,FALSE),0))^IFERROR(VLOOKUP(G25,Hoja2!$B$5:$E$9,4,FALSE),1),0)</f>
        <v>0</v>
      </c>
      <c r="K25" s="64">
        <f>+IF(H25=Hoja2!$B$19,F25*(1+IFERROR(VLOOKUP(G25,Hoja2!$B$5:$E$9,2,FALSE),0))^IFERROR(VLOOKUP(G25,Hoja2!$B$5:$E$9,4,FALSE),1),0)</f>
        <v>0</v>
      </c>
      <c r="L25" s="64">
        <f>+IF(H25=Hoja2!$B$18,F25*(1+IFERROR(VLOOKUP(G25,Hoja2!$B$5:$E$9,2,FALSE),0))^IFERROR(VLOOKUP(G25,Hoja2!$B$5:$E$9,4,FALSE),1),0)</f>
        <v>0</v>
      </c>
      <c r="M25" s="65">
        <f t="shared" si="0"/>
        <v>0</v>
      </c>
    </row>
    <row r="26" spans="2:13" x14ac:dyDescent="0.35">
      <c r="B26" s="3"/>
      <c r="C26" s="3"/>
      <c r="D26" s="3"/>
      <c r="E26" s="3"/>
      <c r="F26" s="4"/>
      <c r="G26" s="3"/>
      <c r="H26" s="3"/>
      <c r="I26" s="64">
        <f>+IF(H26=Hoja2!$B$16,F26*(1+IFERROR(VLOOKUP(G26,Hoja2!$B$5:$E$9,2,FALSE),0))^IFERROR(VLOOKUP(G26,Hoja2!$B$5:$E$9,4,FALSE),1),0)</f>
        <v>0</v>
      </c>
      <c r="J26" s="64">
        <f>+IF(H26=Hoja2!$B$17,F26*(1+IFERROR(VLOOKUP(G26,Hoja2!$B$5:$E$9,2,FALSE),0))^IFERROR(VLOOKUP(G26,Hoja2!$B$5:$E$9,4,FALSE),1),0)</f>
        <v>0</v>
      </c>
      <c r="K26" s="64">
        <f>+IF(H26=Hoja2!$B$19,F26*(1+IFERROR(VLOOKUP(G26,Hoja2!$B$5:$E$9,2,FALSE),0))^IFERROR(VLOOKUP(G26,Hoja2!$B$5:$E$9,4,FALSE),1),0)</f>
        <v>0</v>
      </c>
      <c r="L26" s="64">
        <f>+IF(H26=Hoja2!$B$18,F26*(1+IFERROR(VLOOKUP(G26,Hoja2!$B$5:$E$9,2,FALSE),0))^IFERROR(VLOOKUP(G26,Hoja2!$B$5:$E$9,4,FALSE),1),0)</f>
        <v>0</v>
      </c>
      <c r="M26" s="65">
        <f t="shared" si="0"/>
        <v>0</v>
      </c>
    </row>
    <row r="27" spans="2:13" x14ac:dyDescent="0.35">
      <c r="B27" s="3"/>
      <c r="C27" s="3"/>
      <c r="D27" s="3"/>
      <c r="E27" s="3"/>
      <c r="F27" s="4"/>
      <c r="G27" s="3"/>
      <c r="H27" s="3"/>
      <c r="I27" s="64">
        <f>+IF(H27=Hoja2!$B$16,F27*(1+IFERROR(VLOOKUP(G27,Hoja2!$B$5:$E$9,2,FALSE),0))^IFERROR(VLOOKUP(G27,Hoja2!$B$5:$E$9,4,FALSE),1),0)</f>
        <v>0</v>
      </c>
      <c r="J27" s="64">
        <f>+IF(H27=Hoja2!$B$17,F27*(1+IFERROR(VLOOKUP(G27,Hoja2!$B$5:$E$9,2,FALSE),0))^IFERROR(VLOOKUP(G27,Hoja2!$B$5:$E$9,4,FALSE),1),0)</f>
        <v>0</v>
      </c>
      <c r="K27" s="64">
        <f>+IF(H27=Hoja2!$B$19,F27*(1+IFERROR(VLOOKUP(G27,Hoja2!$B$5:$E$9,2,FALSE),0))^IFERROR(VLOOKUP(G27,Hoja2!$B$5:$E$9,4,FALSE),1),0)</f>
        <v>0</v>
      </c>
      <c r="L27" s="64">
        <f>+IF(H27=Hoja2!$B$18,F27*(1+IFERROR(VLOOKUP(G27,Hoja2!$B$5:$E$9,2,FALSE),0))^IFERROR(VLOOKUP(G27,Hoja2!$B$5:$E$9,4,FALSE),1),0)</f>
        <v>0</v>
      </c>
      <c r="M27" s="65">
        <f t="shared" si="0"/>
        <v>0</v>
      </c>
    </row>
    <row r="28" spans="2:13" x14ac:dyDescent="0.35">
      <c r="B28" s="3"/>
      <c r="C28" s="3"/>
      <c r="D28" s="3"/>
      <c r="E28" s="3"/>
      <c r="F28" s="4"/>
      <c r="G28" s="3"/>
      <c r="H28" s="3"/>
      <c r="I28" s="64">
        <f>+IF(H28=Hoja2!$B$16,F28*(1+IFERROR(VLOOKUP(G28,Hoja2!$B$5:$E$9,2,FALSE),0))^IFERROR(VLOOKUP(G28,Hoja2!$B$5:$E$9,4,FALSE),1),0)</f>
        <v>0</v>
      </c>
      <c r="J28" s="64">
        <f>+IF(H28=Hoja2!$B$17,F28*(1+IFERROR(VLOOKUP(G28,Hoja2!$B$5:$E$9,2,FALSE),0))^IFERROR(VLOOKUP(G28,Hoja2!$B$5:$E$9,4,FALSE),1),0)</f>
        <v>0</v>
      </c>
      <c r="K28" s="64">
        <f>+IF(H28=Hoja2!$B$19,F28*(1+IFERROR(VLOOKUP(G28,Hoja2!$B$5:$E$9,2,FALSE),0))^IFERROR(VLOOKUP(G28,Hoja2!$B$5:$E$9,4,FALSE),1),0)</f>
        <v>0</v>
      </c>
      <c r="L28" s="64">
        <f>+IF(H28=Hoja2!$B$18,F28*(1+IFERROR(VLOOKUP(G28,Hoja2!$B$5:$E$9,2,FALSE),0))^IFERROR(VLOOKUP(G28,Hoja2!$B$5:$E$9,4,FALSE),1),0)</f>
        <v>0</v>
      </c>
      <c r="M28" s="65">
        <f t="shared" si="0"/>
        <v>0</v>
      </c>
    </row>
    <row r="29" spans="2:13" x14ac:dyDescent="0.35">
      <c r="B29" s="3"/>
      <c r="C29" s="3"/>
      <c r="D29" s="3"/>
      <c r="E29" s="3"/>
      <c r="F29" s="4"/>
      <c r="G29" s="3"/>
      <c r="H29" s="3"/>
      <c r="I29" s="64">
        <f>+IF(H29=Hoja2!$B$16,F29*(1+IFERROR(VLOOKUP(G29,Hoja2!$B$5:$E$9,2,FALSE),0))^IFERROR(VLOOKUP(G29,Hoja2!$B$5:$E$9,4,FALSE),1),0)</f>
        <v>0</v>
      </c>
      <c r="J29" s="64">
        <f>+IF(H29=Hoja2!$B$17,F29*(1+IFERROR(VLOOKUP(G29,Hoja2!$B$5:$E$9,2,FALSE),0))^IFERROR(VLOOKUP(G29,Hoja2!$B$5:$E$9,4,FALSE),1),0)</f>
        <v>0</v>
      </c>
      <c r="K29" s="64">
        <f>+IF(H29=Hoja2!$B$19,F29*(1+IFERROR(VLOOKUP(G29,Hoja2!$B$5:$E$9,2,FALSE),0))^IFERROR(VLOOKUP(G29,Hoja2!$B$5:$E$9,4,FALSE),1),0)</f>
        <v>0</v>
      </c>
      <c r="L29" s="64">
        <f>+IF(H29=Hoja2!$B$18,F29*(1+IFERROR(VLOOKUP(G29,Hoja2!$B$5:$E$9,2,FALSE),0))^IFERROR(VLOOKUP(G29,Hoja2!$B$5:$E$9,4,FALSE),1),0)</f>
        <v>0</v>
      </c>
      <c r="M29" s="65">
        <f t="shared" si="0"/>
        <v>0</v>
      </c>
    </row>
    <row r="30" spans="2:13" x14ac:dyDescent="0.35">
      <c r="B30" s="3"/>
      <c r="C30" s="3"/>
      <c r="D30" s="3"/>
      <c r="E30" s="3"/>
      <c r="F30" s="4"/>
      <c r="G30" s="3"/>
      <c r="H30" s="3"/>
      <c r="I30" s="64">
        <f>+IF(H30=Hoja2!$B$16,F30*(1+IFERROR(VLOOKUP(G30,Hoja2!$B$5:$E$9,2,FALSE),0))^IFERROR(VLOOKUP(G30,Hoja2!$B$5:$E$9,4,FALSE),1),0)</f>
        <v>0</v>
      </c>
      <c r="J30" s="64">
        <f>+IF(H30=Hoja2!$B$17,F30*(1+IFERROR(VLOOKUP(G30,Hoja2!$B$5:$E$9,2,FALSE),0))^IFERROR(VLOOKUP(G30,Hoja2!$B$5:$E$9,4,FALSE),1),0)</f>
        <v>0</v>
      </c>
      <c r="K30" s="64">
        <f>+IF(H30=Hoja2!$B$19,F30*(1+IFERROR(VLOOKUP(G30,Hoja2!$B$5:$E$9,2,FALSE),0))^IFERROR(VLOOKUP(G30,Hoja2!$B$5:$E$9,4,FALSE),1),0)</f>
        <v>0</v>
      </c>
      <c r="L30" s="64">
        <f>+IF(H30=Hoja2!$B$18,F30*(1+IFERROR(VLOOKUP(G30,Hoja2!$B$5:$E$9,2,FALSE),0))^IFERROR(VLOOKUP(G30,Hoja2!$B$5:$E$9,4,FALSE),1),0)</f>
        <v>0</v>
      </c>
      <c r="M30" s="65">
        <f t="shared" si="0"/>
        <v>0</v>
      </c>
    </row>
    <row r="31" spans="2:13" x14ac:dyDescent="0.35">
      <c r="B31" s="3"/>
      <c r="C31" s="3"/>
      <c r="D31" s="3"/>
      <c r="E31" s="3"/>
      <c r="F31" s="4"/>
      <c r="G31" s="3"/>
      <c r="H31" s="3"/>
      <c r="I31" s="64">
        <f>+IF(H31=Hoja2!$B$16,F31*(1+IFERROR(VLOOKUP(G31,Hoja2!$B$5:$E$9,2,FALSE),0))^IFERROR(VLOOKUP(G31,Hoja2!$B$5:$E$9,4,FALSE),1),0)</f>
        <v>0</v>
      </c>
      <c r="J31" s="64">
        <f>+IF(H31=Hoja2!$B$17,F31*(1+IFERROR(VLOOKUP(G31,Hoja2!$B$5:$E$9,2,FALSE),0))^IFERROR(VLOOKUP(G31,Hoja2!$B$5:$E$9,4,FALSE),1),0)</f>
        <v>0</v>
      </c>
      <c r="K31" s="64">
        <f>+IF(H31=Hoja2!$B$19,F31*(1+IFERROR(VLOOKUP(G31,Hoja2!$B$5:$E$9,2,FALSE),0))^IFERROR(VLOOKUP(G31,Hoja2!$B$5:$E$9,4,FALSE),1),0)</f>
        <v>0</v>
      </c>
      <c r="L31" s="64">
        <f>+IF(H31=Hoja2!$B$18,F31*(1+IFERROR(VLOOKUP(G31,Hoja2!$B$5:$E$9,2,FALSE),0))^IFERROR(VLOOKUP(G31,Hoja2!$B$5:$E$9,4,FALSE),1),0)</f>
        <v>0</v>
      </c>
      <c r="M31" s="65">
        <f t="shared" si="0"/>
        <v>0</v>
      </c>
    </row>
    <row r="32" spans="2:13" x14ac:dyDescent="0.35">
      <c r="B32" s="3"/>
      <c r="C32" s="3"/>
      <c r="D32" s="3"/>
      <c r="E32" s="3"/>
      <c r="F32" s="4"/>
      <c r="G32" s="3"/>
      <c r="H32" s="3"/>
      <c r="I32" s="64">
        <f>+IF(H32=Hoja2!$B$16,F32*(1+IFERROR(VLOOKUP(G32,Hoja2!$B$5:$E$9,2,FALSE),0))^IFERROR(VLOOKUP(G32,Hoja2!$B$5:$E$9,4,FALSE),1),0)</f>
        <v>0</v>
      </c>
      <c r="J32" s="64">
        <f>+IF(H32=Hoja2!$B$17,F32*(1+IFERROR(VLOOKUP(G32,Hoja2!$B$5:$E$9,2,FALSE),0))^IFERROR(VLOOKUP(G32,Hoja2!$B$5:$E$9,4,FALSE),1),0)</f>
        <v>0</v>
      </c>
      <c r="K32" s="64">
        <f>+IF(H32=Hoja2!$B$19,F32*(1+IFERROR(VLOOKUP(G32,Hoja2!$B$5:$E$9,2,FALSE),0))^IFERROR(VLOOKUP(G32,Hoja2!$B$5:$E$9,4,FALSE),1),0)</f>
        <v>0</v>
      </c>
      <c r="L32" s="64">
        <f>+IF(H32=Hoja2!$B$18,F32*(1+IFERROR(VLOOKUP(G32,Hoja2!$B$5:$E$9,2,FALSE),0))^IFERROR(VLOOKUP(G32,Hoja2!$B$5:$E$9,4,FALSE),1),0)</f>
        <v>0</v>
      </c>
      <c r="M32" s="65">
        <f t="shared" si="0"/>
        <v>0</v>
      </c>
    </row>
    <row r="33" spans="2:13" x14ac:dyDescent="0.35">
      <c r="B33" s="3"/>
      <c r="C33" s="3"/>
      <c r="D33" s="3"/>
      <c r="E33" s="3"/>
      <c r="F33" s="4"/>
      <c r="G33" s="3"/>
      <c r="H33" s="3"/>
      <c r="I33" s="64">
        <f>+IF(H33=Hoja2!$B$16,F33*(1+IFERROR(VLOOKUP(G33,Hoja2!$B$5:$E$9,2,FALSE),0))^IFERROR(VLOOKUP(G33,Hoja2!$B$5:$E$9,4,FALSE),1),0)</f>
        <v>0</v>
      </c>
      <c r="J33" s="64">
        <f>+IF(H33=Hoja2!$B$17,F33*(1+IFERROR(VLOOKUP(G33,Hoja2!$B$5:$E$9,2,FALSE),0))^IFERROR(VLOOKUP(G33,Hoja2!$B$5:$E$9,4,FALSE),1),0)</f>
        <v>0</v>
      </c>
      <c r="K33" s="64">
        <f>+IF(H33=Hoja2!$B$19,F33*(1+IFERROR(VLOOKUP(G33,Hoja2!$B$5:$E$9,2,FALSE),0))^IFERROR(VLOOKUP(G33,Hoja2!$B$5:$E$9,4,FALSE),1),0)</f>
        <v>0</v>
      </c>
      <c r="L33" s="64">
        <f>+IF(H33=Hoja2!$B$18,F33*(1+IFERROR(VLOOKUP(G33,Hoja2!$B$5:$E$9,2,FALSE),0))^IFERROR(VLOOKUP(G33,Hoja2!$B$5:$E$9,4,FALSE),1),0)</f>
        <v>0</v>
      </c>
      <c r="M33" s="65">
        <f t="shared" si="0"/>
        <v>0</v>
      </c>
    </row>
    <row r="34" spans="2:13" x14ac:dyDescent="0.35">
      <c r="I34" s="66">
        <f t="shared" ref="I34:L34" si="1">+SUM(I9:I33)</f>
        <v>0</v>
      </c>
      <c r="J34" s="66">
        <f t="shared" si="1"/>
        <v>0</v>
      </c>
      <c r="K34" s="66">
        <f t="shared" si="1"/>
        <v>0</v>
      </c>
      <c r="L34" s="66">
        <f t="shared" si="1"/>
        <v>0</v>
      </c>
      <c r="M34" s="66">
        <f>+SUM(M9:M33)</f>
        <v>0</v>
      </c>
    </row>
    <row r="37" spans="2:13" x14ac:dyDescent="0.35">
      <c r="E37" s="43"/>
      <c r="F37" s="43"/>
      <c r="G37" s="43"/>
      <c r="H37" s="43"/>
    </row>
  </sheetData>
  <sheetProtection algorithmName="SHA-512" hashValue="8BoKXG5c5NgnW0fAOkxD2laDWLn1+1XvUeI7Wj2l2yeLy13vlXXhMErnIi+CP60wiKfzu+XJVf+OYifn5TpF/g==" saltValue="vy4IDQX3LMPH/Wb6HfeI1Q==" spinCount="100000" sheet="1" objects="1" scenarios="1"/>
  <mergeCells count="2">
    <mergeCell ref="D3:M3"/>
    <mergeCell ref="C5:M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Hoja2!$B$5:$B$9</xm:f>
          </x14:formula1>
          <xm:sqref>G9:G33</xm:sqref>
        </x14:dataValidation>
        <x14:dataValidation type="list" allowBlank="1" showInputMessage="1" showErrorMessage="1" xr:uid="{00000000-0002-0000-0400-000001000000}">
          <x14:formula1>
            <xm:f>Hoja2!$B$16:$B$19</xm:f>
          </x14:formula1>
          <xm:sqref>H9:H33</xm:sqref>
        </x14:dataValidation>
        <x14:dataValidation type="list" allowBlank="1" showInputMessage="1" showErrorMessage="1" xr:uid="{00000000-0002-0000-0400-000002000000}">
          <x14:formula1>
            <xm:f>'Ficha Resumen'!$D$8:$D$16</xm:f>
          </x14:formula1>
          <xm:sqref>B9:B33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3: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81640625" customWidth="1"/>
    <col min="2" max="2" width="26.453125" customWidth="1"/>
    <col min="3" max="3" width="11.453125" customWidth="1"/>
    <col min="4" max="4" width="14" customWidth="1"/>
    <col min="5" max="5" width="14.453125" hidden="1" customWidth="1"/>
    <col min="6" max="6" width="14.453125" customWidth="1"/>
    <col min="7" max="7" width="22.54296875" customWidth="1"/>
    <col min="8" max="8" width="15.1796875" hidden="1" customWidth="1"/>
    <col min="9" max="9" width="22.54296875" hidden="1" customWidth="1"/>
    <col min="10" max="10" width="38" customWidth="1"/>
    <col min="11" max="11" width="26.7265625" hidden="1" customWidth="1"/>
    <col min="12" max="12" width="14.7265625" hidden="1" customWidth="1"/>
    <col min="13" max="14" width="19.26953125" customWidth="1"/>
    <col min="15" max="15" width="17.1796875" customWidth="1"/>
    <col min="16" max="16" width="16.26953125" customWidth="1"/>
    <col min="17" max="17" width="15.54296875" customWidth="1"/>
  </cols>
  <sheetData>
    <row r="3" spans="2:19" ht="24" customHeight="1" x14ac:dyDescent="0.35">
      <c r="B3" s="238" t="s">
        <v>15</v>
      </c>
      <c r="C3" s="238"/>
      <c r="D3" s="239"/>
      <c r="E3" s="237">
        <f>+'Ficha Resumen'!D18</f>
        <v>0</v>
      </c>
      <c r="F3" s="237"/>
      <c r="G3" s="237"/>
      <c r="H3" s="237"/>
      <c r="I3" s="237"/>
      <c r="J3" s="237"/>
      <c r="K3" s="237"/>
      <c r="L3" s="237"/>
      <c r="M3" s="237"/>
      <c r="N3" s="237"/>
      <c r="O3" s="237"/>
      <c r="P3" s="237"/>
      <c r="Q3" s="237"/>
    </row>
    <row r="5" spans="2:19" ht="21" x14ac:dyDescent="0.5">
      <c r="B5" s="36" t="s">
        <v>51</v>
      </c>
      <c r="C5" s="36"/>
      <c r="D5" s="36"/>
      <c r="E5" s="36"/>
      <c r="F5" s="36"/>
      <c r="G5" s="36"/>
      <c r="H5" s="36"/>
      <c r="I5" s="36"/>
      <c r="J5" s="36"/>
      <c r="K5" s="36"/>
      <c r="L5" s="36"/>
      <c r="M5" s="36"/>
      <c r="N5" s="36"/>
      <c r="O5" s="36"/>
      <c r="P5" s="36"/>
      <c r="Q5" s="36"/>
    </row>
    <row r="6" spans="2:19" ht="21" x14ac:dyDescent="0.5">
      <c r="B6" s="14" t="s">
        <v>35</v>
      </c>
      <c r="C6" s="14"/>
      <c r="D6" s="39"/>
      <c r="E6" s="39"/>
      <c r="F6" s="39"/>
      <c r="G6" s="39"/>
      <c r="H6" s="39"/>
      <c r="I6" s="39"/>
      <c r="J6" s="39"/>
      <c r="K6" s="39"/>
      <c r="L6" s="39"/>
      <c r="M6" s="39"/>
      <c r="N6" s="39"/>
      <c r="O6" s="39"/>
      <c r="P6" s="39"/>
      <c r="Q6" s="39"/>
    </row>
    <row r="7" spans="2:19" s="67" customFormat="1" ht="12.65" customHeight="1" x14ac:dyDescent="0.5">
      <c r="B7" s="95"/>
      <c r="C7" s="14"/>
      <c r="D7" s="14"/>
      <c r="E7" s="14"/>
      <c r="F7" s="14"/>
      <c r="G7" s="14"/>
      <c r="H7" s="68"/>
      <c r="I7" s="68"/>
      <c r="J7" s="68"/>
      <c r="K7" s="68"/>
      <c r="L7" s="68"/>
      <c r="M7" s="68"/>
      <c r="N7" s="69"/>
      <c r="O7" s="69"/>
      <c r="P7" s="69"/>
      <c r="Q7" s="69"/>
      <c r="R7" s="69"/>
      <c r="S7" s="69"/>
    </row>
    <row r="8" spans="2:19" ht="31" x14ac:dyDescent="0.35">
      <c r="B8" s="16" t="s">
        <v>175</v>
      </c>
      <c r="C8" s="16" t="s">
        <v>8</v>
      </c>
      <c r="D8" s="18" t="s">
        <v>56</v>
      </c>
      <c r="E8" s="16" t="s">
        <v>11</v>
      </c>
      <c r="F8" s="16" t="s">
        <v>17</v>
      </c>
      <c r="G8" s="16" t="s">
        <v>33</v>
      </c>
      <c r="H8" s="16" t="s">
        <v>176</v>
      </c>
      <c r="I8" s="16" t="s">
        <v>177</v>
      </c>
      <c r="J8" s="16" t="s">
        <v>241</v>
      </c>
      <c r="K8" s="16" t="s">
        <v>180</v>
      </c>
      <c r="L8" s="16" t="s">
        <v>4</v>
      </c>
      <c r="M8" s="32" t="str">
        <f>+'Consultoría Especializada'!I8</f>
        <v>Financiado Caja</v>
      </c>
      <c r="N8" s="32" t="str">
        <f>+'Consultoría Especializada'!J8</f>
        <v>Financiado No Caja</v>
      </c>
      <c r="O8" s="32" t="str">
        <f>+'Consultoría Especializada'!K8</f>
        <v>Contrapartida Especie</v>
      </c>
      <c r="P8" s="32" t="str">
        <f>+'Consultoría Especializada'!L8</f>
        <v>Contrapartida Efectivo</v>
      </c>
      <c r="Q8" s="18" t="s">
        <v>6</v>
      </c>
    </row>
    <row r="9" spans="2:19" x14ac:dyDescent="0.35">
      <c r="B9" s="3"/>
      <c r="C9" s="3"/>
      <c r="D9" s="4"/>
      <c r="E9" s="8">
        <f t="shared" ref="E9:E38" si="0">+C9*D9</f>
        <v>0</v>
      </c>
      <c r="F9" s="3"/>
      <c r="G9" s="3"/>
      <c r="H9" s="3"/>
      <c r="I9" s="3"/>
      <c r="J9" s="3"/>
      <c r="K9" s="3"/>
      <c r="L9" s="3"/>
      <c r="M9" s="64">
        <f>+IF(G9=Hoja2!$B$16,'Materiales Bibliográfico'!E9*(1+IFERROR(VLOOKUP(F9,Hoja2!$B$5:$E$9,2,FALSE),0))^IFERROR(VLOOKUP(F9,Hoja2!$B$5:$E$9,4,FALSE),1),0)</f>
        <v>0</v>
      </c>
      <c r="N9" s="64">
        <f>+IF(G9=Hoja2!$B$17,'Materiales Bibliográfico'!E9*(1+IFERROR(VLOOKUP(F9,Hoja2!$B$5:$E$9,2,FALSE),0))^IFERROR(VLOOKUP(F9,Hoja2!$B$5:$E$9,4,FALSE),1),0)</f>
        <v>0</v>
      </c>
      <c r="O9" s="64">
        <f>+IF(G9=Hoja2!$B$19,'Materiales Bibliográfico'!E9*(1+IFERROR(VLOOKUP(F9,Hoja2!$B$5:$E$9,2,FALSE),0))^IFERROR(VLOOKUP(F9,Hoja2!$B$5:$E$9,4,FALSE),1),0)</f>
        <v>0</v>
      </c>
      <c r="P9" s="64">
        <f>+IF(G9=Hoja2!$B$18,'Materiales Bibliográfico'!E9*(1+IFERROR(VLOOKUP(F9,Hoja2!$B$5:$E$9,2,FALSE),0))^IFERROR(VLOOKUP(F9,Hoja2!$B$5:$E$9,4,FALSE),1),0)</f>
        <v>0</v>
      </c>
      <c r="Q9" s="65">
        <f>+SUM(M9:P9)</f>
        <v>0</v>
      </c>
    </row>
    <row r="10" spans="2:19" x14ac:dyDescent="0.35">
      <c r="B10" s="3"/>
      <c r="C10" s="3"/>
      <c r="D10" s="4"/>
      <c r="E10" s="8">
        <f t="shared" si="0"/>
        <v>0</v>
      </c>
      <c r="F10" s="3"/>
      <c r="G10" s="3"/>
      <c r="H10" s="3"/>
      <c r="I10" s="3"/>
      <c r="J10" s="3"/>
      <c r="K10" s="3"/>
      <c r="L10" s="3"/>
      <c r="M10" s="64">
        <f>+IF(G10=Hoja2!$B$16,'Materiales Bibliográfico'!E10*(1+IFERROR(VLOOKUP(F10,Hoja2!$B$5:$E$9,2,FALSE),0))^IFERROR(VLOOKUP(F10,Hoja2!$B$5:$E$9,4,FALSE),1),0)</f>
        <v>0</v>
      </c>
      <c r="N10" s="64">
        <f>+IF(G10=Hoja2!$B$17,'Materiales Bibliográfico'!E10*(1+IFERROR(VLOOKUP(F10,Hoja2!$B$5:$E$9,2,FALSE),0))^IFERROR(VLOOKUP(F10,Hoja2!$B$5:$E$9,4,FALSE),1),0)</f>
        <v>0</v>
      </c>
      <c r="O10" s="64">
        <f>+IF(G10=Hoja2!$B$19,'Materiales Bibliográfico'!E10*(1+IFERROR(VLOOKUP(F10,Hoja2!$B$5:$E$9,2,FALSE),0))^IFERROR(VLOOKUP(F10,Hoja2!$B$5:$E$9,4,FALSE),1),0)</f>
        <v>0</v>
      </c>
      <c r="P10" s="64">
        <f>+IF(G10=Hoja2!$B$18,'Materiales Bibliográfico'!E10*(1+IFERROR(VLOOKUP(F10,Hoja2!$B$5:$E$9,2,FALSE),0))^IFERROR(VLOOKUP(F10,Hoja2!$B$5:$E$9,4,FALSE),1),0)</f>
        <v>0</v>
      </c>
      <c r="Q10" s="65">
        <f t="shared" ref="Q10:Q38" si="1">+SUM(M10:P10)</f>
        <v>0</v>
      </c>
    </row>
    <row r="11" spans="2:19" x14ac:dyDescent="0.35">
      <c r="B11" s="3"/>
      <c r="C11" s="3"/>
      <c r="D11" s="4"/>
      <c r="E11" s="8">
        <f t="shared" si="0"/>
        <v>0</v>
      </c>
      <c r="F11" s="3"/>
      <c r="G11" s="3"/>
      <c r="H11" s="3"/>
      <c r="I11" s="3"/>
      <c r="J11" s="3"/>
      <c r="K11" s="3"/>
      <c r="L11" s="3"/>
      <c r="M11" s="64">
        <f>+IF(G11=Hoja2!$B$16,'Materiales Bibliográfico'!E11*(1+IFERROR(VLOOKUP(F11,Hoja2!$B$5:$E$9,2,FALSE),0))^IFERROR(VLOOKUP(F11,Hoja2!$B$5:$E$9,4,FALSE),1),0)</f>
        <v>0</v>
      </c>
      <c r="N11" s="64">
        <f>+IF(G11=Hoja2!$B$17,'Materiales Bibliográfico'!E11*(1+IFERROR(VLOOKUP(F11,Hoja2!$B$5:$E$9,2,FALSE),0))^IFERROR(VLOOKUP(F11,Hoja2!$B$5:$E$9,4,FALSE),1),0)</f>
        <v>0</v>
      </c>
      <c r="O11" s="64">
        <f>+IF(G11=Hoja2!$B$19,'Materiales Bibliográfico'!E11*(1+IFERROR(VLOOKUP(F11,Hoja2!$B$5:$E$9,2,FALSE),0))^IFERROR(VLOOKUP(F11,Hoja2!$B$5:$E$9,4,FALSE),1),0)</f>
        <v>0</v>
      </c>
      <c r="P11" s="64">
        <f>+IF(G11=Hoja2!$B$18,'Materiales Bibliográfico'!E11*(1+IFERROR(VLOOKUP(F11,Hoja2!$B$5:$E$9,2,FALSE),0))^IFERROR(VLOOKUP(F11,Hoja2!$B$5:$E$9,4,FALSE),1),0)</f>
        <v>0</v>
      </c>
      <c r="Q11" s="65">
        <f t="shared" si="1"/>
        <v>0</v>
      </c>
    </row>
    <row r="12" spans="2:19" x14ac:dyDescent="0.35">
      <c r="B12" s="3"/>
      <c r="C12" s="3"/>
      <c r="D12" s="4"/>
      <c r="E12" s="8">
        <f t="shared" si="0"/>
        <v>0</v>
      </c>
      <c r="F12" s="3"/>
      <c r="G12" s="3"/>
      <c r="H12" s="3"/>
      <c r="I12" s="3"/>
      <c r="J12" s="3"/>
      <c r="K12" s="3"/>
      <c r="L12" s="3"/>
      <c r="M12" s="64">
        <f>+IF(G12=Hoja2!$B$16,'Materiales Bibliográfico'!E12*(1+IFERROR(VLOOKUP(F12,Hoja2!$B$5:$E$9,2,FALSE),0))^IFERROR(VLOOKUP(F12,Hoja2!$B$5:$E$9,4,FALSE),1),0)</f>
        <v>0</v>
      </c>
      <c r="N12" s="64">
        <f>+IF(G12=Hoja2!$B$17,'Materiales Bibliográfico'!E12*(1+IFERROR(VLOOKUP(F12,Hoja2!$B$5:$E$9,2,FALSE),0))^IFERROR(VLOOKUP(F12,Hoja2!$B$5:$E$9,4,FALSE),1),0)</f>
        <v>0</v>
      </c>
      <c r="O12" s="64">
        <f>+IF(G12=Hoja2!$B$19,'Materiales Bibliográfico'!E12*(1+IFERROR(VLOOKUP(F12,Hoja2!$B$5:$E$9,2,FALSE),0))^IFERROR(VLOOKUP(F12,Hoja2!$B$5:$E$9,4,FALSE),1),0)</f>
        <v>0</v>
      </c>
      <c r="P12" s="64">
        <f>+IF(G12=Hoja2!$B$18,'Materiales Bibliográfico'!E12*(1+IFERROR(VLOOKUP(F12,Hoja2!$B$5:$E$9,2,FALSE),0))^IFERROR(VLOOKUP(F12,Hoja2!$B$5:$E$9,4,FALSE),1),0)</f>
        <v>0</v>
      </c>
      <c r="Q12" s="65">
        <f t="shared" si="1"/>
        <v>0</v>
      </c>
    </row>
    <row r="13" spans="2:19" x14ac:dyDescent="0.35">
      <c r="B13" s="3"/>
      <c r="C13" s="3"/>
      <c r="D13" s="4"/>
      <c r="E13" s="8">
        <f t="shared" si="0"/>
        <v>0</v>
      </c>
      <c r="F13" s="3"/>
      <c r="G13" s="3"/>
      <c r="H13" s="3"/>
      <c r="I13" s="3"/>
      <c r="J13" s="3"/>
      <c r="K13" s="3"/>
      <c r="L13" s="3"/>
      <c r="M13" s="64">
        <f>+IF(G13=Hoja2!$B$16,'Materiales Bibliográfico'!E13*(1+IFERROR(VLOOKUP(F13,Hoja2!$B$5:$E$9,2,FALSE),0))^IFERROR(VLOOKUP(F13,Hoja2!$B$5:$E$9,4,FALSE),1),0)</f>
        <v>0</v>
      </c>
      <c r="N13" s="64">
        <f>+IF(G13=Hoja2!$B$17,'Materiales Bibliográfico'!E13*(1+IFERROR(VLOOKUP(F13,Hoja2!$B$5:$E$9,2,FALSE),0))^IFERROR(VLOOKUP(F13,Hoja2!$B$5:$E$9,4,FALSE),1),0)</f>
        <v>0</v>
      </c>
      <c r="O13" s="64">
        <f>+IF(G13=Hoja2!$B$19,'Materiales Bibliográfico'!E13*(1+IFERROR(VLOOKUP(F13,Hoja2!$B$5:$E$9,2,FALSE),0))^IFERROR(VLOOKUP(F13,Hoja2!$B$5:$E$9,4,FALSE),1),0)</f>
        <v>0</v>
      </c>
      <c r="P13" s="64">
        <f>+IF(G13=Hoja2!$B$18,'Materiales Bibliográfico'!E13*(1+IFERROR(VLOOKUP(F13,Hoja2!$B$5:$E$9,2,FALSE),0))^IFERROR(VLOOKUP(F13,Hoja2!$B$5:$E$9,4,FALSE),1),0)</f>
        <v>0</v>
      </c>
      <c r="Q13" s="65">
        <f t="shared" si="1"/>
        <v>0</v>
      </c>
    </row>
    <row r="14" spans="2:19" x14ac:dyDescent="0.35">
      <c r="B14" s="3"/>
      <c r="C14" s="3"/>
      <c r="D14" s="4"/>
      <c r="E14" s="8">
        <f t="shared" si="0"/>
        <v>0</v>
      </c>
      <c r="F14" s="3"/>
      <c r="G14" s="3"/>
      <c r="H14" s="3"/>
      <c r="I14" s="3"/>
      <c r="J14" s="3"/>
      <c r="K14" s="3"/>
      <c r="L14" s="3"/>
      <c r="M14" s="64">
        <f>+IF(G14=Hoja2!$B$16,'Materiales Bibliográfico'!E14*(1+IFERROR(VLOOKUP(F14,Hoja2!$B$5:$E$9,2,FALSE),0))^IFERROR(VLOOKUP(F14,Hoja2!$B$5:$E$9,4,FALSE),1),0)</f>
        <v>0</v>
      </c>
      <c r="N14" s="64">
        <f>+IF(G14=Hoja2!$B$17,'Materiales Bibliográfico'!E14*(1+IFERROR(VLOOKUP(F14,Hoja2!$B$5:$E$9,2,FALSE),0))^IFERROR(VLOOKUP(F14,Hoja2!$B$5:$E$9,4,FALSE),1),0)</f>
        <v>0</v>
      </c>
      <c r="O14" s="64">
        <f>+IF(G14=Hoja2!$B$19,'Materiales Bibliográfico'!E14*(1+IFERROR(VLOOKUP(F14,Hoja2!$B$5:$E$9,2,FALSE),0))^IFERROR(VLOOKUP(F14,Hoja2!$B$5:$E$9,4,FALSE),1),0)</f>
        <v>0</v>
      </c>
      <c r="P14" s="64">
        <f>+IF(G14=Hoja2!$B$18,'Materiales Bibliográfico'!E14*(1+IFERROR(VLOOKUP(F14,Hoja2!$B$5:$E$9,2,FALSE),0))^IFERROR(VLOOKUP(F14,Hoja2!$B$5:$E$9,4,FALSE),1),0)</f>
        <v>0</v>
      </c>
      <c r="Q14" s="65">
        <f t="shared" si="1"/>
        <v>0</v>
      </c>
    </row>
    <row r="15" spans="2:19" x14ac:dyDescent="0.35">
      <c r="B15" s="3"/>
      <c r="C15" s="3"/>
      <c r="D15" s="4"/>
      <c r="E15" s="8">
        <f t="shared" si="0"/>
        <v>0</v>
      </c>
      <c r="F15" s="3"/>
      <c r="G15" s="3"/>
      <c r="H15" s="3"/>
      <c r="I15" s="3"/>
      <c r="J15" s="3"/>
      <c r="K15" s="3"/>
      <c r="L15" s="3"/>
      <c r="M15" s="64">
        <f>+IF(G15=Hoja2!$B$16,'Materiales Bibliográfico'!E15*(1+IFERROR(VLOOKUP(F15,Hoja2!$B$5:$E$9,2,FALSE),0))^IFERROR(VLOOKUP(F15,Hoja2!$B$5:$E$9,4,FALSE),1),0)</f>
        <v>0</v>
      </c>
      <c r="N15" s="64">
        <f>+IF(G15=Hoja2!$B$17,'Materiales Bibliográfico'!E15*(1+IFERROR(VLOOKUP(F15,Hoja2!$B$5:$E$9,2,FALSE),0))^IFERROR(VLOOKUP(F15,Hoja2!$B$5:$E$9,4,FALSE),1),0)</f>
        <v>0</v>
      </c>
      <c r="O15" s="64">
        <f>+IF(G15=Hoja2!$B$19,'Materiales Bibliográfico'!E15*(1+IFERROR(VLOOKUP(F15,Hoja2!$B$5:$E$9,2,FALSE),0))^IFERROR(VLOOKUP(F15,Hoja2!$B$5:$E$9,4,FALSE),1),0)</f>
        <v>0</v>
      </c>
      <c r="P15" s="64">
        <f>+IF(G15=Hoja2!$B$18,'Materiales Bibliográfico'!E15*(1+IFERROR(VLOOKUP(F15,Hoja2!$B$5:$E$9,2,FALSE),0))^IFERROR(VLOOKUP(F15,Hoja2!$B$5:$E$9,4,FALSE),1),0)</f>
        <v>0</v>
      </c>
      <c r="Q15" s="65">
        <f t="shared" si="1"/>
        <v>0</v>
      </c>
    </row>
    <row r="16" spans="2:19" x14ac:dyDescent="0.35">
      <c r="B16" s="3"/>
      <c r="C16" s="3"/>
      <c r="D16" s="4"/>
      <c r="E16" s="8">
        <f t="shared" si="0"/>
        <v>0</v>
      </c>
      <c r="F16" s="3"/>
      <c r="G16" s="3"/>
      <c r="H16" s="3"/>
      <c r="I16" s="3"/>
      <c r="J16" s="3"/>
      <c r="K16" s="3"/>
      <c r="L16" s="3"/>
      <c r="M16" s="64">
        <f>+IF(G16=Hoja2!$B$16,'Materiales Bibliográfico'!E16*(1+IFERROR(VLOOKUP(F16,Hoja2!$B$5:$E$9,2,FALSE),0))^IFERROR(VLOOKUP(F16,Hoja2!$B$5:$E$9,4,FALSE),1),0)</f>
        <v>0</v>
      </c>
      <c r="N16" s="64">
        <f>+IF(G16=Hoja2!$B$17,'Materiales Bibliográfico'!E16*(1+IFERROR(VLOOKUP(F16,Hoja2!$B$5:$E$9,2,FALSE),0))^IFERROR(VLOOKUP(F16,Hoja2!$B$5:$E$9,4,FALSE),1),0)</f>
        <v>0</v>
      </c>
      <c r="O16" s="64">
        <f>+IF(G16=Hoja2!$B$19,'Materiales Bibliográfico'!E16*(1+IFERROR(VLOOKUP(F16,Hoja2!$B$5:$E$9,2,FALSE),0))^IFERROR(VLOOKUP(F16,Hoja2!$B$5:$E$9,4,FALSE),1),0)</f>
        <v>0</v>
      </c>
      <c r="P16" s="64">
        <f>+IF(G16=Hoja2!$B$18,'Materiales Bibliográfico'!E16*(1+IFERROR(VLOOKUP(F16,Hoja2!$B$5:$E$9,2,FALSE),0))^IFERROR(VLOOKUP(F16,Hoja2!$B$5:$E$9,4,FALSE),1),0)</f>
        <v>0</v>
      </c>
      <c r="Q16" s="65">
        <f t="shared" si="1"/>
        <v>0</v>
      </c>
    </row>
    <row r="17" spans="2:17" x14ac:dyDescent="0.35">
      <c r="B17" s="3"/>
      <c r="C17" s="3"/>
      <c r="D17" s="4"/>
      <c r="E17" s="8">
        <f t="shared" si="0"/>
        <v>0</v>
      </c>
      <c r="F17" s="3"/>
      <c r="G17" s="3"/>
      <c r="H17" s="3"/>
      <c r="I17" s="3"/>
      <c r="J17" s="3"/>
      <c r="K17" s="3"/>
      <c r="L17" s="3"/>
      <c r="M17" s="64">
        <f>+IF(G17=Hoja2!$B$16,'Materiales Bibliográfico'!E17*(1+IFERROR(VLOOKUP(F17,Hoja2!$B$5:$E$9,2,FALSE),0))^IFERROR(VLOOKUP(F17,Hoja2!$B$5:$E$9,4,FALSE),1),0)</f>
        <v>0</v>
      </c>
      <c r="N17" s="64">
        <f>+IF(G17=Hoja2!$B$17,'Materiales Bibliográfico'!E17*(1+IFERROR(VLOOKUP(F17,Hoja2!$B$5:$E$9,2,FALSE),0))^IFERROR(VLOOKUP(F17,Hoja2!$B$5:$E$9,4,FALSE),1),0)</f>
        <v>0</v>
      </c>
      <c r="O17" s="64">
        <f>+IF(G17=Hoja2!$B$19,'Materiales Bibliográfico'!E17*(1+IFERROR(VLOOKUP(F17,Hoja2!$B$5:$E$9,2,FALSE),0))^IFERROR(VLOOKUP(F17,Hoja2!$B$5:$E$9,4,FALSE),1),0)</f>
        <v>0</v>
      </c>
      <c r="P17" s="64">
        <f>+IF(G17=Hoja2!$B$18,'Materiales Bibliográfico'!E17*(1+IFERROR(VLOOKUP(F17,Hoja2!$B$5:$E$9,2,FALSE),0))^IFERROR(VLOOKUP(F17,Hoja2!$B$5:$E$9,4,FALSE),1),0)</f>
        <v>0</v>
      </c>
      <c r="Q17" s="65">
        <f t="shared" si="1"/>
        <v>0</v>
      </c>
    </row>
    <row r="18" spans="2:17" x14ac:dyDescent="0.35">
      <c r="B18" s="3"/>
      <c r="C18" s="3"/>
      <c r="D18" s="4"/>
      <c r="E18" s="8">
        <f t="shared" si="0"/>
        <v>0</v>
      </c>
      <c r="F18" s="3"/>
      <c r="G18" s="3"/>
      <c r="H18" s="3"/>
      <c r="I18" s="3"/>
      <c r="J18" s="3"/>
      <c r="K18" s="3"/>
      <c r="L18" s="3"/>
      <c r="M18" s="64">
        <f>+IF(G18=Hoja2!$B$16,'Materiales Bibliográfico'!E18*(1+IFERROR(VLOOKUP(F18,Hoja2!$B$5:$E$9,2,FALSE),0))^IFERROR(VLOOKUP(F18,Hoja2!$B$5:$E$9,4,FALSE),1),0)</f>
        <v>0</v>
      </c>
      <c r="N18" s="64">
        <f>+IF(G18=Hoja2!$B$17,'Materiales Bibliográfico'!E18*(1+IFERROR(VLOOKUP(F18,Hoja2!$B$5:$E$9,2,FALSE),0))^IFERROR(VLOOKUP(F18,Hoja2!$B$5:$E$9,4,FALSE),1),0)</f>
        <v>0</v>
      </c>
      <c r="O18" s="64">
        <f>+IF(G18=Hoja2!$B$19,'Materiales Bibliográfico'!E18*(1+IFERROR(VLOOKUP(F18,Hoja2!$B$5:$E$9,2,FALSE),0))^IFERROR(VLOOKUP(F18,Hoja2!$B$5:$E$9,4,FALSE),1),0)</f>
        <v>0</v>
      </c>
      <c r="P18" s="64">
        <f>+IF(G18=Hoja2!$B$18,'Materiales Bibliográfico'!E18*(1+IFERROR(VLOOKUP(F18,Hoja2!$B$5:$E$9,2,FALSE),0))^IFERROR(VLOOKUP(F18,Hoja2!$B$5:$E$9,4,FALSE),1),0)</f>
        <v>0</v>
      </c>
      <c r="Q18" s="65">
        <f t="shared" si="1"/>
        <v>0</v>
      </c>
    </row>
    <row r="19" spans="2:17" x14ac:dyDescent="0.35">
      <c r="B19" s="3"/>
      <c r="C19" s="3"/>
      <c r="D19" s="4"/>
      <c r="E19" s="8">
        <f t="shared" si="0"/>
        <v>0</v>
      </c>
      <c r="F19" s="3"/>
      <c r="G19" s="3"/>
      <c r="H19" s="3"/>
      <c r="I19" s="3"/>
      <c r="J19" s="3"/>
      <c r="K19" s="3"/>
      <c r="L19" s="3"/>
      <c r="M19" s="64">
        <f>+IF(G19=Hoja2!$B$16,'Materiales Bibliográfico'!E19*(1+IFERROR(VLOOKUP(F19,Hoja2!$B$5:$E$9,2,FALSE),0))^IFERROR(VLOOKUP(F19,Hoja2!$B$5:$E$9,4,FALSE),1),0)</f>
        <v>0</v>
      </c>
      <c r="N19" s="64">
        <f>+IF(G19=Hoja2!$B$17,'Materiales Bibliográfico'!E19*(1+IFERROR(VLOOKUP(F19,Hoja2!$B$5:$E$9,2,FALSE),0))^IFERROR(VLOOKUP(F19,Hoja2!$B$5:$E$9,4,FALSE),1),0)</f>
        <v>0</v>
      </c>
      <c r="O19" s="64">
        <f>+IF(G19=Hoja2!$B$19,'Materiales Bibliográfico'!E19*(1+IFERROR(VLOOKUP(F19,Hoja2!$B$5:$E$9,2,FALSE),0))^IFERROR(VLOOKUP(F19,Hoja2!$B$5:$E$9,4,FALSE),1),0)</f>
        <v>0</v>
      </c>
      <c r="P19" s="64">
        <f>+IF(G19=Hoja2!$B$18,'Materiales Bibliográfico'!E19*(1+IFERROR(VLOOKUP(F19,Hoja2!$B$5:$E$9,2,FALSE),0))^IFERROR(VLOOKUP(F19,Hoja2!$B$5:$E$9,4,FALSE),1),0)</f>
        <v>0</v>
      </c>
      <c r="Q19" s="65">
        <f t="shared" si="1"/>
        <v>0</v>
      </c>
    </row>
    <row r="20" spans="2:17" x14ac:dyDescent="0.35">
      <c r="B20" s="3"/>
      <c r="C20" s="3"/>
      <c r="D20" s="4"/>
      <c r="E20" s="8">
        <f t="shared" si="0"/>
        <v>0</v>
      </c>
      <c r="F20" s="3"/>
      <c r="G20" s="3"/>
      <c r="H20" s="3"/>
      <c r="I20" s="3"/>
      <c r="J20" s="3"/>
      <c r="K20" s="3"/>
      <c r="L20" s="3"/>
      <c r="M20" s="64">
        <f>+IF(G20=Hoja2!$B$16,'Materiales Bibliográfico'!E20*(1+IFERROR(VLOOKUP(F20,Hoja2!$B$5:$E$9,2,FALSE),0))^IFERROR(VLOOKUP(F20,Hoja2!$B$5:$E$9,4,FALSE),1),0)</f>
        <v>0</v>
      </c>
      <c r="N20" s="64">
        <f>+IF(G20=Hoja2!$B$17,'Materiales Bibliográfico'!E20*(1+IFERROR(VLOOKUP(F20,Hoja2!$B$5:$E$9,2,FALSE),0))^IFERROR(VLOOKUP(F20,Hoja2!$B$5:$E$9,4,FALSE),1),0)</f>
        <v>0</v>
      </c>
      <c r="O20" s="64">
        <f>+IF(G20=Hoja2!$B$19,'Materiales Bibliográfico'!E20*(1+IFERROR(VLOOKUP(F20,Hoja2!$B$5:$E$9,2,FALSE),0))^IFERROR(VLOOKUP(F20,Hoja2!$B$5:$E$9,4,FALSE),1),0)</f>
        <v>0</v>
      </c>
      <c r="P20" s="64">
        <f>+IF(G20=Hoja2!$B$18,'Materiales Bibliográfico'!E20*(1+IFERROR(VLOOKUP(F20,Hoja2!$B$5:$E$9,2,FALSE),0))^IFERROR(VLOOKUP(F20,Hoja2!$B$5:$E$9,4,FALSE),1),0)</f>
        <v>0</v>
      </c>
      <c r="Q20" s="65">
        <f t="shared" si="1"/>
        <v>0</v>
      </c>
    </row>
    <row r="21" spans="2:17" x14ac:dyDescent="0.35">
      <c r="B21" s="3"/>
      <c r="C21" s="3"/>
      <c r="D21" s="4"/>
      <c r="E21" s="8">
        <f t="shared" si="0"/>
        <v>0</v>
      </c>
      <c r="F21" s="3"/>
      <c r="G21" s="3"/>
      <c r="H21" s="3"/>
      <c r="I21" s="3"/>
      <c r="J21" s="3"/>
      <c r="K21" s="3"/>
      <c r="L21" s="3"/>
      <c r="M21" s="64">
        <f>+IF(G21=Hoja2!$B$16,'Materiales Bibliográfico'!E21*(1+IFERROR(VLOOKUP(F21,Hoja2!$B$5:$E$9,2,FALSE),0))^IFERROR(VLOOKUP(F21,Hoja2!$B$5:$E$9,4,FALSE),1),0)</f>
        <v>0</v>
      </c>
      <c r="N21" s="64">
        <f>+IF(G21=Hoja2!$B$17,'Materiales Bibliográfico'!E21*(1+IFERROR(VLOOKUP(F21,Hoja2!$B$5:$E$9,2,FALSE),0))^IFERROR(VLOOKUP(F21,Hoja2!$B$5:$E$9,4,FALSE),1),0)</f>
        <v>0</v>
      </c>
      <c r="O21" s="64">
        <f>+IF(G21=Hoja2!$B$19,'Materiales Bibliográfico'!E21*(1+IFERROR(VLOOKUP(F21,Hoja2!$B$5:$E$9,2,FALSE),0))^IFERROR(VLOOKUP(F21,Hoja2!$B$5:$E$9,4,FALSE),1),0)</f>
        <v>0</v>
      </c>
      <c r="P21" s="64">
        <f>+IF(G21=Hoja2!$B$18,'Materiales Bibliográfico'!E21*(1+IFERROR(VLOOKUP(F21,Hoja2!$B$5:$E$9,2,FALSE),0))^IFERROR(VLOOKUP(F21,Hoja2!$B$5:$E$9,4,FALSE),1),0)</f>
        <v>0</v>
      </c>
      <c r="Q21" s="65">
        <f t="shared" si="1"/>
        <v>0</v>
      </c>
    </row>
    <row r="22" spans="2:17" x14ac:dyDescent="0.35">
      <c r="B22" s="3"/>
      <c r="C22" s="3"/>
      <c r="D22" s="4"/>
      <c r="E22" s="8">
        <f t="shared" si="0"/>
        <v>0</v>
      </c>
      <c r="F22" s="3"/>
      <c r="G22" s="3"/>
      <c r="H22" s="3"/>
      <c r="I22" s="3"/>
      <c r="J22" s="3"/>
      <c r="K22" s="3"/>
      <c r="L22" s="3"/>
      <c r="M22" s="64">
        <f>+IF(G22=Hoja2!$B$16,'Materiales Bibliográfico'!E22*(1+IFERROR(VLOOKUP(F22,Hoja2!$B$5:$E$9,2,FALSE),0))^IFERROR(VLOOKUP(F22,Hoja2!$B$5:$E$9,4,FALSE),1),0)</f>
        <v>0</v>
      </c>
      <c r="N22" s="64">
        <f>+IF(G22=Hoja2!$B$17,'Materiales Bibliográfico'!E22*(1+IFERROR(VLOOKUP(F22,Hoja2!$B$5:$E$9,2,FALSE),0))^IFERROR(VLOOKUP(F22,Hoja2!$B$5:$E$9,4,FALSE),1),0)</f>
        <v>0</v>
      </c>
      <c r="O22" s="64">
        <f>+IF(G22=Hoja2!$B$19,'Materiales Bibliográfico'!E22*(1+IFERROR(VLOOKUP(F22,Hoja2!$B$5:$E$9,2,FALSE),0))^IFERROR(VLOOKUP(F22,Hoja2!$B$5:$E$9,4,FALSE),1),0)</f>
        <v>0</v>
      </c>
      <c r="P22" s="64">
        <f>+IF(G22=Hoja2!$B$18,'Materiales Bibliográfico'!E22*(1+IFERROR(VLOOKUP(F22,Hoja2!$B$5:$E$9,2,FALSE),0))^IFERROR(VLOOKUP(F22,Hoja2!$B$5:$E$9,4,FALSE),1),0)</f>
        <v>0</v>
      </c>
      <c r="Q22" s="65">
        <f t="shared" si="1"/>
        <v>0</v>
      </c>
    </row>
    <row r="23" spans="2:17" x14ac:dyDescent="0.35">
      <c r="B23" s="3"/>
      <c r="C23" s="3"/>
      <c r="D23" s="4"/>
      <c r="E23" s="8">
        <f t="shared" si="0"/>
        <v>0</v>
      </c>
      <c r="F23" s="3"/>
      <c r="G23" s="3"/>
      <c r="H23" s="3"/>
      <c r="I23" s="3"/>
      <c r="J23" s="3"/>
      <c r="K23" s="3"/>
      <c r="L23" s="3"/>
      <c r="M23" s="64">
        <f>+IF(G23=Hoja2!$B$16,'Materiales Bibliográfico'!E23*(1+IFERROR(VLOOKUP(F23,Hoja2!$B$5:$E$9,2,FALSE),0))^IFERROR(VLOOKUP(F23,Hoja2!$B$5:$E$9,4,FALSE),1),0)</f>
        <v>0</v>
      </c>
      <c r="N23" s="64">
        <f>+IF(G23=Hoja2!$B$17,'Materiales Bibliográfico'!E23*(1+IFERROR(VLOOKUP(F23,Hoja2!$B$5:$E$9,2,FALSE),0))^IFERROR(VLOOKUP(F23,Hoja2!$B$5:$E$9,4,FALSE),1),0)</f>
        <v>0</v>
      </c>
      <c r="O23" s="64">
        <f>+IF(G23=Hoja2!$B$19,'Materiales Bibliográfico'!E23*(1+IFERROR(VLOOKUP(F23,Hoja2!$B$5:$E$9,2,FALSE),0))^IFERROR(VLOOKUP(F23,Hoja2!$B$5:$E$9,4,FALSE),1),0)</f>
        <v>0</v>
      </c>
      <c r="P23" s="64">
        <f>+IF(G23=Hoja2!$B$18,'Materiales Bibliográfico'!E23*(1+IFERROR(VLOOKUP(F23,Hoja2!$B$5:$E$9,2,FALSE),0))^IFERROR(VLOOKUP(F23,Hoja2!$B$5:$E$9,4,FALSE),1),0)</f>
        <v>0</v>
      </c>
      <c r="Q23" s="65">
        <f t="shared" si="1"/>
        <v>0</v>
      </c>
    </row>
    <row r="24" spans="2:17" x14ac:dyDescent="0.35">
      <c r="B24" s="3"/>
      <c r="C24" s="3"/>
      <c r="D24" s="4"/>
      <c r="E24" s="8">
        <f t="shared" si="0"/>
        <v>0</v>
      </c>
      <c r="F24" s="3"/>
      <c r="G24" s="3"/>
      <c r="H24" s="3"/>
      <c r="I24" s="3"/>
      <c r="J24" s="3"/>
      <c r="K24" s="3"/>
      <c r="L24" s="3"/>
      <c r="M24" s="64">
        <f>+IF(G24=Hoja2!$B$16,'Materiales Bibliográfico'!E24*(1+IFERROR(VLOOKUP(F24,Hoja2!$B$5:$E$9,2,FALSE),0))^IFERROR(VLOOKUP(F24,Hoja2!$B$5:$E$9,4,FALSE),1),0)</f>
        <v>0</v>
      </c>
      <c r="N24" s="64">
        <f>+IF(G24=Hoja2!$B$17,'Materiales Bibliográfico'!E24*(1+IFERROR(VLOOKUP(F24,Hoja2!$B$5:$E$9,2,FALSE),0))^IFERROR(VLOOKUP(F24,Hoja2!$B$5:$E$9,4,FALSE),1),0)</f>
        <v>0</v>
      </c>
      <c r="O24" s="64">
        <f>+IF(G24=Hoja2!$B$19,'Materiales Bibliográfico'!E24*(1+IFERROR(VLOOKUP(F24,Hoja2!$B$5:$E$9,2,FALSE),0))^IFERROR(VLOOKUP(F24,Hoja2!$B$5:$E$9,4,FALSE),1),0)</f>
        <v>0</v>
      </c>
      <c r="P24" s="64">
        <f>+IF(G24=Hoja2!$B$18,'Materiales Bibliográfico'!E24*(1+IFERROR(VLOOKUP(F24,Hoja2!$B$5:$E$9,2,FALSE),0))^IFERROR(VLOOKUP(F24,Hoja2!$B$5:$E$9,4,FALSE),1),0)</f>
        <v>0</v>
      </c>
      <c r="Q24" s="65">
        <f t="shared" si="1"/>
        <v>0</v>
      </c>
    </row>
    <row r="25" spans="2:17" x14ac:dyDescent="0.35">
      <c r="B25" s="3"/>
      <c r="C25" s="3"/>
      <c r="D25" s="4"/>
      <c r="E25" s="8">
        <f t="shared" si="0"/>
        <v>0</v>
      </c>
      <c r="F25" s="3"/>
      <c r="G25" s="3"/>
      <c r="H25" s="3"/>
      <c r="I25" s="3"/>
      <c r="J25" s="3"/>
      <c r="K25" s="3"/>
      <c r="L25" s="3"/>
      <c r="M25" s="64">
        <f>+IF(G25=Hoja2!$B$16,'Materiales Bibliográfico'!E25*(1+IFERROR(VLOOKUP(F25,Hoja2!$B$5:$E$9,2,FALSE),0))^IFERROR(VLOOKUP(F25,Hoja2!$B$5:$E$9,4,FALSE),1),0)</f>
        <v>0</v>
      </c>
      <c r="N25" s="64">
        <f>+IF(G25=Hoja2!$B$17,'Materiales Bibliográfico'!E25*(1+IFERROR(VLOOKUP(F25,Hoja2!$B$5:$E$9,2,FALSE),0))^IFERROR(VLOOKUP(F25,Hoja2!$B$5:$E$9,4,FALSE),1),0)</f>
        <v>0</v>
      </c>
      <c r="O25" s="64">
        <f>+IF(G25=Hoja2!$B$19,'Materiales Bibliográfico'!E25*(1+IFERROR(VLOOKUP(F25,Hoja2!$B$5:$E$9,2,FALSE),0))^IFERROR(VLOOKUP(F25,Hoja2!$B$5:$E$9,4,FALSE),1),0)</f>
        <v>0</v>
      </c>
      <c r="P25" s="64">
        <f>+IF(G25=Hoja2!$B$18,'Materiales Bibliográfico'!E25*(1+IFERROR(VLOOKUP(F25,Hoja2!$B$5:$E$9,2,FALSE),0))^IFERROR(VLOOKUP(F25,Hoja2!$B$5:$E$9,4,FALSE),1),0)</f>
        <v>0</v>
      </c>
      <c r="Q25" s="65">
        <f t="shared" si="1"/>
        <v>0</v>
      </c>
    </row>
    <row r="26" spans="2:17" x14ac:dyDescent="0.35">
      <c r="B26" s="3"/>
      <c r="C26" s="3"/>
      <c r="D26" s="4"/>
      <c r="E26" s="8">
        <f t="shared" si="0"/>
        <v>0</v>
      </c>
      <c r="F26" s="3"/>
      <c r="G26" s="3"/>
      <c r="H26" s="3"/>
      <c r="I26" s="3"/>
      <c r="J26" s="3"/>
      <c r="K26" s="3"/>
      <c r="L26" s="3"/>
      <c r="M26" s="64">
        <f>+IF(G26=Hoja2!$B$16,'Materiales Bibliográfico'!E26*(1+IFERROR(VLOOKUP(F26,Hoja2!$B$5:$E$9,2,FALSE),0))^IFERROR(VLOOKUP(F26,Hoja2!$B$5:$E$9,4,FALSE),1),0)</f>
        <v>0</v>
      </c>
      <c r="N26" s="64">
        <f>+IF(G26=Hoja2!$B$17,'Materiales Bibliográfico'!E26*(1+IFERROR(VLOOKUP(F26,Hoja2!$B$5:$E$9,2,FALSE),0))^IFERROR(VLOOKUP(F26,Hoja2!$B$5:$E$9,4,FALSE),1),0)</f>
        <v>0</v>
      </c>
      <c r="O26" s="64">
        <f>+IF(G26=Hoja2!$B$19,'Materiales Bibliográfico'!E26*(1+IFERROR(VLOOKUP(F26,Hoja2!$B$5:$E$9,2,FALSE),0))^IFERROR(VLOOKUP(F26,Hoja2!$B$5:$E$9,4,FALSE),1),0)</f>
        <v>0</v>
      </c>
      <c r="P26" s="64">
        <f>+IF(G26=Hoja2!$B$18,'Materiales Bibliográfico'!E26*(1+IFERROR(VLOOKUP(F26,Hoja2!$B$5:$E$9,2,FALSE),0))^IFERROR(VLOOKUP(F26,Hoja2!$B$5:$E$9,4,FALSE),1),0)</f>
        <v>0</v>
      </c>
      <c r="Q26" s="65">
        <f t="shared" si="1"/>
        <v>0</v>
      </c>
    </row>
    <row r="27" spans="2:17" x14ac:dyDescent="0.35">
      <c r="B27" s="3"/>
      <c r="C27" s="3"/>
      <c r="D27" s="4"/>
      <c r="E27" s="8">
        <f t="shared" si="0"/>
        <v>0</v>
      </c>
      <c r="F27" s="3"/>
      <c r="G27" s="3"/>
      <c r="H27" s="3"/>
      <c r="I27" s="3"/>
      <c r="J27" s="3"/>
      <c r="K27" s="3"/>
      <c r="L27" s="3"/>
      <c r="M27" s="64">
        <f>+IF(G27=Hoja2!$B$16,'Materiales Bibliográfico'!E27*(1+IFERROR(VLOOKUP(F27,Hoja2!$B$5:$E$9,2,FALSE),0))^IFERROR(VLOOKUP(F27,Hoja2!$B$5:$E$9,4,FALSE),1),0)</f>
        <v>0</v>
      </c>
      <c r="N27" s="64">
        <f>+IF(G27=Hoja2!$B$17,'Materiales Bibliográfico'!E27*(1+IFERROR(VLOOKUP(F27,Hoja2!$B$5:$E$9,2,FALSE),0))^IFERROR(VLOOKUP(F27,Hoja2!$B$5:$E$9,4,FALSE),1),0)</f>
        <v>0</v>
      </c>
      <c r="O27" s="64">
        <f>+IF(G27=Hoja2!$B$19,'Materiales Bibliográfico'!E27*(1+IFERROR(VLOOKUP(F27,Hoja2!$B$5:$E$9,2,FALSE),0))^IFERROR(VLOOKUP(F27,Hoja2!$B$5:$E$9,4,FALSE),1),0)</f>
        <v>0</v>
      </c>
      <c r="P27" s="64">
        <f>+IF(G27=Hoja2!$B$18,'Materiales Bibliográfico'!E27*(1+IFERROR(VLOOKUP(F27,Hoja2!$B$5:$E$9,2,FALSE),0))^IFERROR(VLOOKUP(F27,Hoja2!$B$5:$E$9,4,FALSE),1),0)</f>
        <v>0</v>
      </c>
      <c r="Q27" s="65">
        <f t="shared" si="1"/>
        <v>0</v>
      </c>
    </row>
    <row r="28" spans="2:17" x14ac:dyDescent="0.35">
      <c r="B28" s="3"/>
      <c r="C28" s="3"/>
      <c r="D28" s="4"/>
      <c r="E28" s="8">
        <f t="shared" si="0"/>
        <v>0</v>
      </c>
      <c r="F28" s="3"/>
      <c r="G28" s="3"/>
      <c r="H28" s="3"/>
      <c r="I28" s="3"/>
      <c r="J28" s="3"/>
      <c r="K28" s="3"/>
      <c r="L28" s="3"/>
      <c r="M28" s="64">
        <f>+IF(G28=Hoja2!$B$16,'Materiales Bibliográfico'!E28*(1+IFERROR(VLOOKUP(F28,Hoja2!$B$5:$E$9,2,FALSE),0))^IFERROR(VLOOKUP(F28,Hoja2!$B$5:$E$9,4,FALSE),1),0)</f>
        <v>0</v>
      </c>
      <c r="N28" s="64">
        <f>+IF(G28=Hoja2!$B$17,'Materiales Bibliográfico'!E28*(1+IFERROR(VLOOKUP(F28,Hoja2!$B$5:$E$9,2,FALSE),0))^IFERROR(VLOOKUP(F28,Hoja2!$B$5:$E$9,4,FALSE),1),0)</f>
        <v>0</v>
      </c>
      <c r="O28" s="64">
        <f>+IF(G28=Hoja2!$B$19,'Materiales Bibliográfico'!E28*(1+IFERROR(VLOOKUP(F28,Hoja2!$B$5:$E$9,2,FALSE),0))^IFERROR(VLOOKUP(F28,Hoja2!$B$5:$E$9,4,FALSE),1),0)</f>
        <v>0</v>
      </c>
      <c r="P28" s="64">
        <f>+IF(G28=Hoja2!$B$18,'Materiales Bibliográfico'!E28*(1+IFERROR(VLOOKUP(F28,Hoja2!$B$5:$E$9,2,FALSE),0))^IFERROR(VLOOKUP(F28,Hoja2!$B$5:$E$9,4,FALSE),1),0)</f>
        <v>0</v>
      </c>
      <c r="Q28" s="65">
        <f t="shared" si="1"/>
        <v>0</v>
      </c>
    </row>
    <row r="29" spans="2:17" x14ac:dyDescent="0.35">
      <c r="B29" s="3"/>
      <c r="C29" s="3"/>
      <c r="D29" s="4"/>
      <c r="E29" s="8">
        <f t="shared" ref="E29:E33" si="2">+C29*D29</f>
        <v>0</v>
      </c>
      <c r="F29" s="3"/>
      <c r="G29" s="3"/>
      <c r="H29" s="3"/>
      <c r="I29" s="3"/>
      <c r="J29" s="3"/>
      <c r="K29" s="3"/>
      <c r="L29" s="3"/>
      <c r="M29" s="64">
        <f>+IF(G29=Hoja2!$B$16,'Materiales Bibliográfico'!E29*(1+IFERROR(VLOOKUP(F29,Hoja2!$B$5:$E$9,2,FALSE),0))^IFERROR(VLOOKUP(F29,Hoja2!$B$5:$E$9,4,FALSE),1),0)</f>
        <v>0</v>
      </c>
      <c r="N29" s="64">
        <f>+IF(G29=Hoja2!$B$17,'Materiales Bibliográfico'!E29*(1+IFERROR(VLOOKUP(F29,Hoja2!$B$5:$E$9,2,FALSE),0))^IFERROR(VLOOKUP(F29,Hoja2!$B$5:$E$9,4,FALSE),1),0)</f>
        <v>0</v>
      </c>
      <c r="O29" s="64">
        <f>+IF(G29=Hoja2!$B$19,'Materiales Bibliográfico'!E29*(1+IFERROR(VLOOKUP(F29,Hoja2!$B$5:$E$9,2,FALSE),0))^IFERROR(VLOOKUP(F29,Hoja2!$B$5:$E$9,4,FALSE),1),0)</f>
        <v>0</v>
      </c>
      <c r="P29" s="64">
        <f>+IF(G29=Hoja2!$B$18,'Materiales Bibliográfico'!E29*(1+IFERROR(VLOOKUP(F29,Hoja2!$B$5:$E$9,2,FALSE),0))^IFERROR(VLOOKUP(F29,Hoja2!$B$5:$E$9,4,FALSE),1),0)</f>
        <v>0</v>
      </c>
      <c r="Q29" s="65">
        <f t="shared" si="1"/>
        <v>0</v>
      </c>
    </row>
    <row r="30" spans="2:17" x14ac:dyDescent="0.35">
      <c r="B30" s="3"/>
      <c r="C30" s="3"/>
      <c r="D30" s="4"/>
      <c r="E30" s="8">
        <f t="shared" si="2"/>
        <v>0</v>
      </c>
      <c r="F30" s="3"/>
      <c r="G30" s="3"/>
      <c r="H30" s="3"/>
      <c r="I30" s="3"/>
      <c r="J30" s="3"/>
      <c r="K30" s="3"/>
      <c r="L30" s="3"/>
      <c r="M30" s="64">
        <f>+IF(G30=Hoja2!$B$16,'Materiales Bibliográfico'!E30*(1+IFERROR(VLOOKUP(F30,Hoja2!$B$5:$E$9,2,FALSE),0))^IFERROR(VLOOKUP(F30,Hoja2!$B$5:$E$9,4,FALSE),1),0)</f>
        <v>0</v>
      </c>
      <c r="N30" s="64">
        <f>+IF(G30=Hoja2!$B$17,'Materiales Bibliográfico'!E30*(1+IFERROR(VLOOKUP(F30,Hoja2!$B$5:$E$9,2,FALSE),0))^IFERROR(VLOOKUP(F30,Hoja2!$B$5:$E$9,4,FALSE),1),0)</f>
        <v>0</v>
      </c>
      <c r="O30" s="64">
        <f>+IF(G30=Hoja2!$B$19,'Materiales Bibliográfico'!E30*(1+IFERROR(VLOOKUP(F30,Hoja2!$B$5:$E$9,2,FALSE),0))^IFERROR(VLOOKUP(F30,Hoja2!$B$5:$E$9,4,FALSE),1),0)</f>
        <v>0</v>
      </c>
      <c r="P30" s="64">
        <f>+IF(G30=Hoja2!$B$18,'Materiales Bibliográfico'!E30*(1+IFERROR(VLOOKUP(F30,Hoja2!$B$5:$E$9,2,FALSE),0))^IFERROR(VLOOKUP(F30,Hoja2!$B$5:$E$9,4,FALSE),1),0)</f>
        <v>0</v>
      </c>
      <c r="Q30" s="65">
        <f t="shared" si="1"/>
        <v>0</v>
      </c>
    </row>
    <row r="31" spans="2:17" x14ac:dyDescent="0.35">
      <c r="B31" s="3"/>
      <c r="C31" s="3"/>
      <c r="D31" s="4"/>
      <c r="E31" s="8">
        <f t="shared" si="2"/>
        <v>0</v>
      </c>
      <c r="F31" s="3"/>
      <c r="G31" s="3"/>
      <c r="H31" s="3"/>
      <c r="I31" s="3"/>
      <c r="J31" s="3"/>
      <c r="K31" s="3"/>
      <c r="L31" s="3"/>
      <c r="M31" s="64">
        <f>+IF(G31=Hoja2!$B$16,'Materiales Bibliográfico'!E31*(1+IFERROR(VLOOKUP(F31,Hoja2!$B$5:$E$9,2,FALSE),0))^IFERROR(VLOOKUP(F31,Hoja2!$B$5:$E$9,4,FALSE),1),0)</f>
        <v>0</v>
      </c>
      <c r="N31" s="64">
        <f>+IF(G31=Hoja2!$B$17,'Materiales Bibliográfico'!E31*(1+IFERROR(VLOOKUP(F31,Hoja2!$B$5:$E$9,2,FALSE),0))^IFERROR(VLOOKUP(F31,Hoja2!$B$5:$E$9,4,FALSE),1),0)</f>
        <v>0</v>
      </c>
      <c r="O31" s="64">
        <f>+IF(G31=Hoja2!$B$19,'Materiales Bibliográfico'!E31*(1+IFERROR(VLOOKUP(F31,Hoja2!$B$5:$E$9,2,FALSE),0))^IFERROR(VLOOKUP(F31,Hoja2!$B$5:$E$9,4,FALSE),1),0)</f>
        <v>0</v>
      </c>
      <c r="P31" s="64">
        <f>+IF(G31=Hoja2!$B$18,'Materiales Bibliográfico'!E31*(1+IFERROR(VLOOKUP(F31,Hoja2!$B$5:$E$9,2,FALSE),0))^IFERROR(VLOOKUP(F31,Hoja2!$B$5:$E$9,4,FALSE),1),0)</f>
        <v>0</v>
      </c>
      <c r="Q31" s="65">
        <f t="shared" si="1"/>
        <v>0</v>
      </c>
    </row>
    <row r="32" spans="2:17" x14ac:dyDescent="0.35">
      <c r="B32" s="3"/>
      <c r="C32" s="3"/>
      <c r="D32" s="4"/>
      <c r="E32" s="8">
        <f t="shared" si="2"/>
        <v>0</v>
      </c>
      <c r="F32" s="3"/>
      <c r="G32" s="3"/>
      <c r="H32" s="3"/>
      <c r="I32" s="3"/>
      <c r="J32" s="3"/>
      <c r="K32" s="3"/>
      <c r="L32" s="3"/>
      <c r="M32" s="64">
        <f>+IF(G32=Hoja2!$B$16,'Materiales Bibliográfico'!E32*(1+IFERROR(VLOOKUP(F32,Hoja2!$B$5:$E$9,2,FALSE),0))^IFERROR(VLOOKUP(F32,Hoja2!$B$5:$E$9,4,FALSE),1),0)</f>
        <v>0</v>
      </c>
      <c r="N32" s="64">
        <f>+IF(G32=Hoja2!$B$17,'Materiales Bibliográfico'!E32*(1+IFERROR(VLOOKUP(F32,Hoja2!$B$5:$E$9,2,FALSE),0))^IFERROR(VLOOKUP(F32,Hoja2!$B$5:$E$9,4,FALSE),1),0)</f>
        <v>0</v>
      </c>
      <c r="O32" s="64">
        <f>+IF(G32=Hoja2!$B$19,'Materiales Bibliográfico'!E32*(1+IFERROR(VLOOKUP(F32,Hoja2!$B$5:$E$9,2,FALSE),0))^IFERROR(VLOOKUP(F32,Hoja2!$B$5:$E$9,4,FALSE),1),0)</f>
        <v>0</v>
      </c>
      <c r="P32" s="64">
        <f>+IF(G32=Hoja2!$B$18,'Materiales Bibliográfico'!E32*(1+IFERROR(VLOOKUP(F32,Hoja2!$B$5:$E$9,2,FALSE),0))^IFERROR(VLOOKUP(F32,Hoja2!$B$5:$E$9,4,FALSE),1),0)</f>
        <v>0</v>
      </c>
      <c r="Q32" s="65">
        <f t="shared" si="1"/>
        <v>0</v>
      </c>
    </row>
    <row r="33" spans="2:17" x14ac:dyDescent="0.35">
      <c r="B33" s="3"/>
      <c r="C33" s="3"/>
      <c r="D33" s="4"/>
      <c r="E33" s="8">
        <f t="shared" si="2"/>
        <v>0</v>
      </c>
      <c r="F33" s="3"/>
      <c r="G33" s="3"/>
      <c r="H33" s="3"/>
      <c r="I33" s="3"/>
      <c r="J33" s="3"/>
      <c r="K33" s="3"/>
      <c r="L33" s="3"/>
      <c r="M33" s="64">
        <f>+IF(G33=Hoja2!$B$16,'Materiales Bibliográfico'!E33*(1+IFERROR(VLOOKUP(F33,Hoja2!$B$5:$E$9,2,FALSE),0))^IFERROR(VLOOKUP(F33,Hoja2!$B$5:$E$9,4,FALSE),1),0)</f>
        <v>0</v>
      </c>
      <c r="N33" s="64">
        <f>+IF(G33=Hoja2!$B$17,'Materiales Bibliográfico'!E33*(1+IFERROR(VLOOKUP(F33,Hoja2!$B$5:$E$9,2,FALSE),0))^IFERROR(VLOOKUP(F33,Hoja2!$B$5:$E$9,4,FALSE),1),0)</f>
        <v>0</v>
      </c>
      <c r="O33" s="64">
        <f>+IF(G33=Hoja2!$B$19,'Materiales Bibliográfico'!E33*(1+IFERROR(VLOOKUP(F33,Hoja2!$B$5:$E$9,2,FALSE),0))^IFERROR(VLOOKUP(F33,Hoja2!$B$5:$E$9,4,FALSE),1),0)</f>
        <v>0</v>
      </c>
      <c r="P33" s="64">
        <f>+IF(G33=Hoja2!$B$18,'Materiales Bibliográfico'!E33*(1+IFERROR(VLOOKUP(F33,Hoja2!$B$5:$E$9,2,FALSE),0))^IFERROR(VLOOKUP(F33,Hoja2!$B$5:$E$9,4,FALSE),1),0)</f>
        <v>0</v>
      </c>
      <c r="Q33" s="65">
        <f t="shared" si="1"/>
        <v>0</v>
      </c>
    </row>
    <row r="34" spans="2:17" x14ac:dyDescent="0.35">
      <c r="B34" s="3"/>
      <c r="C34" s="3"/>
      <c r="D34" s="4"/>
      <c r="E34" s="8">
        <f t="shared" si="0"/>
        <v>0</v>
      </c>
      <c r="F34" s="3"/>
      <c r="G34" s="3"/>
      <c r="H34" s="3"/>
      <c r="I34" s="3"/>
      <c r="J34" s="3"/>
      <c r="K34" s="3"/>
      <c r="L34" s="3"/>
      <c r="M34" s="64">
        <f>+IF(G34=Hoja2!$B$16,'Materiales Bibliográfico'!E34*(1+IFERROR(VLOOKUP(F34,Hoja2!$B$5:$E$9,2,FALSE),0))^IFERROR(VLOOKUP(F34,Hoja2!$B$5:$E$9,4,FALSE),1),0)</f>
        <v>0</v>
      </c>
      <c r="N34" s="64">
        <f>+IF(G34=Hoja2!$B$17,'Materiales Bibliográfico'!E34*(1+IFERROR(VLOOKUP(F34,Hoja2!$B$5:$E$9,2,FALSE),0))^IFERROR(VLOOKUP(F34,Hoja2!$B$5:$E$9,4,FALSE),1),0)</f>
        <v>0</v>
      </c>
      <c r="O34" s="64">
        <f>+IF(G34=Hoja2!$B$19,'Materiales Bibliográfico'!E34*(1+IFERROR(VLOOKUP(F34,Hoja2!$B$5:$E$9,2,FALSE),0))^IFERROR(VLOOKUP(F34,Hoja2!$B$5:$E$9,4,FALSE),1),0)</f>
        <v>0</v>
      </c>
      <c r="P34" s="64">
        <f>+IF(G34=Hoja2!$B$18,'Materiales Bibliográfico'!E34*(1+IFERROR(VLOOKUP(F34,Hoja2!$B$5:$E$9,2,FALSE),0))^IFERROR(VLOOKUP(F34,Hoja2!$B$5:$E$9,4,FALSE),1),0)</f>
        <v>0</v>
      </c>
      <c r="Q34" s="65">
        <f t="shared" si="1"/>
        <v>0</v>
      </c>
    </row>
    <row r="35" spans="2:17" x14ac:dyDescent="0.35">
      <c r="B35" s="3"/>
      <c r="C35" s="3"/>
      <c r="D35" s="4"/>
      <c r="E35" s="8">
        <f t="shared" si="0"/>
        <v>0</v>
      </c>
      <c r="F35" s="3"/>
      <c r="G35" s="3"/>
      <c r="H35" s="3"/>
      <c r="I35" s="3"/>
      <c r="J35" s="3"/>
      <c r="K35" s="3"/>
      <c r="L35" s="3"/>
      <c r="M35" s="64">
        <f>+IF(G35=Hoja2!$B$16,'Materiales Bibliográfico'!E35*(1+IFERROR(VLOOKUP(F35,Hoja2!$B$5:$E$9,2,FALSE),0))^IFERROR(VLOOKUP(F35,Hoja2!$B$5:$E$9,4,FALSE),1),0)</f>
        <v>0</v>
      </c>
      <c r="N35" s="64">
        <f>+IF(G35=Hoja2!$B$17,'Materiales Bibliográfico'!E35*(1+IFERROR(VLOOKUP(F35,Hoja2!$B$5:$E$9,2,FALSE),0))^IFERROR(VLOOKUP(F35,Hoja2!$B$5:$E$9,4,FALSE),1),0)</f>
        <v>0</v>
      </c>
      <c r="O35" s="64">
        <f>+IF(G35=Hoja2!$B$19,'Materiales Bibliográfico'!E35*(1+IFERROR(VLOOKUP(F35,Hoja2!$B$5:$E$9,2,FALSE),0))^IFERROR(VLOOKUP(F35,Hoja2!$B$5:$E$9,4,FALSE),1),0)</f>
        <v>0</v>
      </c>
      <c r="P35" s="64">
        <f>+IF(G35=Hoja2!$B$18,'Materiales Bibliográfico'!E35*(1+IFERROR(VLOOKUP(F35,Hoja2!$B$5:$E$9,2,FALSE),0))^IFERROR(VLOOKUP(F35,Hoja2!$B$5:$E$9,4,FALSE),1),0)</f>
        <v>0</v>
      </c>
      <c r="Q35" s="65">
        <f t="shared" si="1"/>
        <v>0</v>
      </c>
    </row>
    <row r="36" spans="2:17" x14ac:dyDescent="0.35">
      <c r="B36" s="3"/>
      <c r="C36" s="3"/>
      <c r="D36" s="4"/>
      <c r="E36" s="8">
        <f t="shared" si="0"/>
        <v>0</v>
      </c>
      <c r="F36" s="3"/>
      <c r="G36" s="3"/>
      <c r="H36" s="3"/>
      <c r="I36" s="3"/>
      <c r="J36" s="3"/>
      <c r="K36" s="3"/>
      <c r="L36" s="3"/>
      <c r="M36" s="64">
        <f>+IF(G36=Hoja2!$B$16,'Materiales Bibliográfico'!E36*(1+IFERROR(VLOOKUP(F36,Hoja2!$B$5:$E$9,2,FALSE),0))^IFERROR(VLOOKUP(F36,Hoja2!$B$5:$E$9,4,FALSE),1),0)</f>
        <v>0</v>
      </c>
      <c r="N36" s="64">
        <f>+IF(G36=Hoja2!$B$17,'Materiales Bibliográfico'!E36*(1+IFERROR(VLOOKUP(F36,Hoja2!$B$5:$E$9,2,FALSE),0))^IFERROR(VLOOKUP(F36,Hoja2!$B$5:$E$9,4,FALSE),1),0)</f>
        <v>0</v>
      </c>
      <c r="O36" s="64">
        <f>+IF(G36=Hoja2!$B$19,'Materiales Bibliográfico'!E36*(1+IFERROR(VLOOKUP(F36,Hoja2!$B$5:$E$9,2,FALSE),0))^IFERROR(VLOOKUP(F36,Hoja2!$B$5:$E$9,4,FALSE),1),0)</f>
        <v>0</v>
      </c>
      <c r="P36" s="64">
        <f>+IF(G36=Hoja2!$B$18,'Materiales Bibliográfico'!E36*(1+IFERROR(VLOOKUP(F36,Hoja2!$B$5:$E$9,2,FALSE),0))^IFERROR(VLOOKUP(F36,Hoja2!$B$5:$E$9,4,FALSE),1),0)</f>
        <v>0</v>
      </c>
      <c r="Q36" s="65">
        <f t="shared" si="1"/>
        <v>0</v>
      </c>
    </row>
    <row r="37" spans="2:17" x14ac:dyDescent="0.35">
      <c r="B37" s="3"/>
      <c r="C37" s="3"/>
      <c r="D37" s="4"/>
      <c r="E37" s="8">
        <f t="shared" si="0"/>
        <v>0</v>
      </c>
      <c r="F37" s="3"/>
      <c r="G37" s="3"/>
      <c r="H37" s="3"/>
      <c r="I37" s="3"/>
      <c r="J37" s="3"/>
      <c r="K37" s="3"/>
      <c r="L37" s="3"/>
      <c r="M37" s="64">
        <f>+IF(G37=Hoja2!$B$16,'Materiales Bibliográfico'!E37*(1+IFERROR(VLOOKUP(F37,Hoja2!$B$5:$E$9,2,FALSE),0))^IFERROR(VLOOKUP(F37,Hoja2!$B$5:$E$9,4,FALSE),1),0)</f>
        <v>0</v>
      </c>
      <c r="N37" s="64">
        <f>+IF(G37=Hoja2!$B$17,'Materiales Bibliográfico'!E37*(1+IFERROR(VLOOKUP(F37,Hoja2!$B$5:$E$9,2,FALSE),0))^IFERROR(VLOOKUP(F37,Hoja2!$B$5:$E$9,4,FALSE),1),0)</f>
        <v>0</v>
      </c>
      <c r="O37" s="64">
        <f>+IF(G37=Hoja2!$B$19,'Materiales Bibliográfico'!E37*(1+IFERROR(VLOOKUP(F37,Hoja2!$B$5:$E$9,2,FALSE),0))^IFERROR(VLOOKUP(F37,Hoja2!$B$5:$E$9,4,FALSE),1),0)</f>
        <v>0</v>
      </c>
      <c r="P37" s="64">
        <f>+IF(G37=Hoja2!$B$18,'Materiales Bibliográfico'!E37*(1+IFERROR(VLOOKUP(F37,Hoja2!$B$5:$E$9,2,FALSE),0))^IFERROR(VLOOKUP(F37,Hoja2!$B$5:$E$9,4,FALSE),1),0)</f>
        <v>0</v>
      </c>
      <c r="Q37" s="65">
        <f t="shared" si="1"/>
        <v>0</v>
      </c>
    </row>
    <row r="38" spans="2:17" x14ac:dyDescent="0.35">
      <c r="B38" s="3"/>
      <c r="C38" s="3"/>
      <c r="D38" s="4"/>
      <c r="E38" s="8">
        <f t="shared" si="0"/>
        <v>0</v>
      </c>
      <c r="F38" s="3"/>
      <c r="G38" s="3"/>
      <c r="H38" s="3"/>
      <c r="I38" s="3"/>
      <c r="J38" s="3"/>
      <c r="K38" s="3"/>
      <c r="L38" s="3"/>
      <c r="M38" s="64">
        <f>+IF(G38=Hoja2!$B$16,'Materiales Bibliográfico'!E38*(1+IFERROR(VLOOKUP(F38,Hoja2!$B$5:$E$9,2,FALSE),0))^IFERROR(VLOOKUP(F38,Hoja2!$B$5:$E$9,4,FALSE),1),0)</f>
        <v>0</v>
      </c>
      <c r="N38" s="64">
        <f>+IF(G38=Hoja2!$B$17,'Materiales Bibliográfico'!E38*(1+IFERROR(VLOOKUP(F38,Hoja2!$B$5:$E$9,2,FALSE),0))^IFERROR(VLOOKUP(F38,Hoja2!$B$5:$E$9,4,FALSE),1),0)</f>
        <v>0</v>
      </c>
      <c r="O38" s="64">
        <f>+IF(G38=Hoja2!$B$19,'Materiales Bibliográfico'!E38*(1+IFERROR(VLOOKUP(F38,Hoja2!$B$5:$E$9,2,FALSE),0))^IFERROR(VLOOKUP(F38,Hoja2!$B$5:$E$9,4,FALSE),1),0)</f>
        <v>0</v>
      </c>
      <c r="P38" s="64">
        <f>+IF(G38=Hoja2!$B$18,'Materiales Bibliográfico'!E38*(1+IFERROR(VLOOKUP(F38,Hoja2!$B$5:$E$9,2,FALSE),0))^IFERROR(VLOOKUP(F38,Hoja2!$B$5:$E$9,4,FALSE),1),0)</f>
        <v>0</v>
      </c>
      <c r="Q38" s="65">
        <f t="shared" si="1"/>
        <v>0</v>
      </c>
    </row>
    <row r="39" spans="2:17" x14ac:dyDescent="0.35">
      <c r="M39" s="66">
        <f t="shared" ref="M39:O39" si="3">+SUM(M9:M38)</f>
        <v>0</v>
      </c>
      <c r="N39" s="66">
        <f t="shared" si="3"/>
        <v>0</v>
      </c>
      <c r="O39" s="66">
        <f t="shared" si="3"/>
        <v>0</v>
      </c>
      <c r="P39" s="66">
        <f>+SUM(P9:P38)</f>
        <v>0</v>
      </c>
      <c r="Q39" s="66">
        <f t="shared" ref="Q39" si="4">+SUM(Q9:Q38)</f>
        <v>0</v>
      </c>
    </row>
  </sheetData>
  <sheetProtection algorithmName="SHA-512" hashValue="nUhzCxlAG1tS3v04MQeebHBP3WNwg6iOUKLTVQFW3QQ4ozjVohc0WnXdRxHyAtIDHIikbJLPX0bw/XpXgPmD0w==" saltValue="KXvgZBFptH6rLq4c8B8qWw==" spinCount="100000" sheet="1" objects="1" scenarios="1"/>
  <mergeCells count="2">
    <mergeCell ref="E3:Q3"/>
    <mergeCell ref="B3:D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Hoja2!$B$5:$B$9</xm:f>
          </x14:formula1>
          <xm:sqref>F9:F38</xm:sqref>
        </x14:dataValidation>
        <x14:dataValidation type="list" allowBlank="1" showInputMessage="1" showErrorMessage="1" xr:uid="{00000000-0002-0000-0500-000001000000}">
          <x14:formula1>
            <xm:f>Hoja2!$B$16:$B$19</xm:f>
          </x14:formula1>
          <xm:sqref>G9:G38</xm:sqref>
        </x14:dataValidation>
        <x14:dataValidation type="list" allowBlank="1" showInputMessage="1" showErrorMessage="1" xr:uid="{00000000-0002-0000-0500-000002000000}">
          <x14:formula1>
            <xm:f>'Ficha Resumen'!$D$8:$D$16</xm:f>
          </x14:formula1>
          <xm:sqref>B9:B38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B2:T57"/>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N9" sqref="N9"/>
    </sheetView>
  </sheetViews>
  <sheetFormatPr baseColWidth="10" defaultColWidth="11.453125" defaultRowHeight="14.5" x14ac:dyDescent="0.35"/>
  <cols>
    <col min="1" max="1" width="1.1796875" customWidth="1"/>
    <col min="2" max="2" width="30.1796875" customWidth="1"/>
    <col min="3" max="3" width="27.54296875" customWidth="1"/>
    <col min="4" max="4" width="15.453125" hidden="1" customWidth="1"/>
    <col min="5" max="5" width="25.81640625" hidden="1" customWidth="1"/>
    <col min="6" max="6" width="38.453125" customWidth="1"/>
    <col min="7" max="7" width="25.81640625" hidden="1" customWidth="1"/>
    <col min="8" max="8" width="20.7265625" hidden="1" customWidth="1"/>
    <col min="9" max="9" width="16.81640625" customWidth="1"/>
    <col min="10" max="10" width="12.54296875" customWidth="1"/>
    <col min="11" max="11" width="20.81640625" customWidth="1"/>
    <col min="12" max="12" width="12.54296875" customWidth="1"/>
    <col min="13" max="13" width="15.81640625" customWidth="1"/>
    <col min="15" max="18" width="18.26953125" customWidth="1"/>
    <col min="19" max="19" width="17" customWidth="1"/>
  </cols>
  <sheetData>
    <row r="2" spans="2:20" ht="15" thickBot="1" x14ac:dyDescent="0.4"/>
    <row r="3" spans="2:20" ht="24" customHeight="1" thickBot="1" x14ac:dyDescent="0.4">
      <c r="C3" s="79" t="s">
        <v>15</v>
      </c>
      <c r="D3" s="94"/>
      <c r="E3" s="94"/>
      <c r="F3" s="240">
        <f>+'Ficha Resumen'!D18</f>
        <v>0</v>
      </c>
      <c r="G3" s="241"/>
      <c r="H3" s="241"/>
      <c r="I3" s="241"/>
      <c r="J3" s="241"/>
      <c r="K3" s="241"/>
      <c r="L3" s="241"/>
      <c r="M3" s="241"/>
      <c r="N3" s="241"/>
      <c r="O3" s="241"/>
      <c r="P3" s="241"/>
      <c r="Q3" s="241"/>
      <c r="R3" s="241"/>
      <c r="S3" s="242"/>
    </row>
    <row r="5" spans="2:20" ht="21" x14ac:dyDescent="0.5">
      <c r="C5" s="36" t="s">
        <v>7</v>
      </c>
      <c r="D5" s="36"/>
      <c r="E5" s="36"/>
      <c r="F5" s="36"/>
      <c r="G5" s="36"/>
      <c r="H5" s="36"/>
      <c r="I5" s="36"/>
      <c r="J5" s="36"/>
      <c r="K5" s="36"/>
      <c r="L5" s="36"/>
      <c r="M5" s="36"/>
      <c r="N5" s="36"/>
      <c r="O5" s="36"/>
      <c r="P5" s="36"/>
      <c r="Q5" s="36"/>
      <c r="R5" s="36"/>
      <c r="S5" s="36"/>
    </row>
    <row r="6" spans="2:20" ht="21" x14ac:dyDescent="0.5">
      <c r="C6" s="14" t="s">
        <v>35</v>
      </c>
      <c r="D6" s="14"/>
      <c r="E6" s="14"/>
      <c r="F6" s="14"/>
      <c r="G6" s="41"/>
      <c r="H6" s="41"/>
      <c r="I6" s="41"/>
      <c r="J6" s="41"/>
      <c r="K6" s="41"/>
      <c r="L6" s="41"/>
      <c r="M6" s="41"/>
      <c r="N6" s="41"/>
      <c r="O6" s="41"/>
      <c r="P6" s="41"/>
      <c r="Q6" s="41"/>
      <c r="R6" s="41"/>
      <c r="S6" s="41"/>
    </row>
    <row r="7" spans="2:20" s="67" customFormat="1" ht="12.75" customHeight="1" x14ac:dyDescent="0.5">
      <c r="B7" s="97"/>
      <c r="C7" s="98"/>
      <c r="D7" s="98"/>
      <c r="E7" s="98"/>
      <c r="F7" s="98"/>
      <c r="G7" s="98"/>
      <c r="H7" s="68"/>
      <c r="I7" s="68"/>
      <c r="J7" s="68"/>
      <c r="K7" s="68"/>
      <c r="L7" s="68"/>
      <c r="M7" s="68"/>
      <c r="N7" s="68"/>
      <c r="O7" s="68"/>
      <c r="P7" s="69"/>
      <c r="Q7" s="69"/>
      <c r="R7" s="69"/>
      <c r="S7" s="69"/>
      <c r="T7" s="69"/>
    </row>
    <row r="8" spans="2:20" ht="31" x14ac:dyDescent="0.35">
      <c r="B8" s="16" t="s">
        <v>175</v>
      </c>
      <c r="C8" s="16" t="s">
        <v>81</v>
      </c>
      <c r="D8" s="16" t="s">
        <v>176</v>
      </c>
      <c r="E8" s="16" t="s">
        <v>177</v>
      </c>
      <c r="F8" s="16" t="s">
        <v>241</v>
      </c>
      <c r="G8" s="16" t="s">
        <v>180</v>
      </c>
      <c r="H8" s="16" t="s">
        <v>4</v>
      </c>
      <c r="I8" s="16" t="s">
        <v>33</v>
      </c>
      <c r="J8" s="16" t="s">
        <v>182</v>
      </c>
      <c r="K8" s="16" t="s">
        <v>197</v>
      </c>
      <c r="L8" s="16" t="s">
        <v>53</v>
      </c>
      <c r="M8" s="16" t="s">
        <v>205</v>
      </c>
      <c r="N8" s="16" t="s">
        <v>17</v>
      </c>
      <c r="O8" s="32" t="str">
        <f>+'Materiales Bibliográfico'!M8</f>
        <v>Financiado Caja</v>
      </c>
      <c r="P8" s="32" t="str">
        <f>+'Materiales Bibliográfico'!N8</f>
        <v>Financiado No Caja</v>
      </c>
      <c r="Q8" s="32" t="str">
        <f>+'Materiales Bibliográfico'!O8</f>
        <v>Contrapartida Especie</v>
      </c>
      <c r="R8" s="32" t="str">
        <f>+'Materiales Bibliográfico'!P8</f>
        <v>Contrapartida Efectivo</v>
      </c>
      <c r="S8" s="18" t="s">
        <v>6</v>
      </c>
    </row>
    <row r="9" spans="2:20" x14ac:dyDescent="0.35">
      <c r="B9" s="3"/>
      <c r="C9" s="3"/>
      <c r="D9" s="3"/>
      <c r="E9" s="3"/>
      <c r="F9" s="3"/>
      <c r="G9" s="3"/>
      <c r="H9" s="3"/>
      <c r="I9" s="3"/>
      <c r="J9" s="3"/>
      <c r="K9" s="4"/>
      <c r="L9" s="8">
        <f>+J9*K9</f>
        <v>0</v>
      </c>
      <c r="M9" s="64">
        <f>+Q9</f>
        <v>0</v>
      </c>
      <c r="N9" s="3"/>
      <c r="O9" s="64">
        <f>+IF(I9=Hoja2!$B$16,L9*(1+IFERROR(VLOOKUP(N9,Hoja2!$B$5:$E$9,2,FALSE),0))^IFERROR(VLOOKUP(N9,Hoja2!$B$5:$E$9,4,FALSE),1),0)</f>
        <v>0</v>
      </c>
      <c r="P9" s="64">
        <f>+IF(I9=Hoja2!$B$17,L9*(1+IFERROR(VLOOKUP(N9,Hoja2!$B$5:$E$9,2,FALSE),0))^IFERROR(VLOOKUP(N9,Hoja2!$B$5:$E$9,4,FALSE),1),0)</f>
        <v>0</v>
      </c>
      <c r="Q9" s="64">
        <f>+IF(I9=Hoja2!$B$19,L9*10%,0)</f>
        <v>0</v>
      </c>
      <c r="R9" s="64">
        <f>+IF(I9=Hoja2!$B$18,L9*(1+IFERROR(VLOOKUP(N9,Hoja2!$B$5:$E$9,2,FALSE),0))^IFERROR(VLOOKUP(N9,Hoja2!$B$5:$E$9,4,FALSE),1),0)</f>
        <v>0</v>
      </c>
      <c r="S9" s="65">
        <f>+SUM(O9:R9)</f>
        <v>0</v>
      </c>
    </row>
    <row r="10" spans="2:20" x14ac:dyDescent="0.35">
      <c r="B10" s="3"/>
      <c r="C10" s="3"/>
      <c r="D10" s="3"/>
      <c r="E10" s="3"/>
      <c r="F10" s="3"/>
      <c r="G10" s="3"/>
      <c r="H10" s="3"/>
      <c r="I10" s="3"/>
      <c r="J10" s="3"/>
      <c r="K10" s="4"/>
      <c r="L10" s="8">
        <f t="shared" ref="L10:L56" si="0">+J10*K10</f>
        <v>0</v>
      </c>
      <c r="M10" s="64">
        <f t="shared" ref="M10:M56" si="1">+Q10</f>
        <v>0</v>
      </c>
      <c r="N10" s="3"/>
      <c r="O10" s="64">
        <f>+IF(I10=Hoja2!$B$16,L10*(1+IFERROR(VLOOKUP(N10,Hoja2!$B$5:$E$9,2,FALSE),0))^IFERROR(VLOOKUP(N10,Hoja2!$B$5:$E$9,4,FALSE),1),0)</f>
        <v>0</v>
      </c>
      <c r="P10" s="64">
        <f>+IF(I10=Hoja2!$B$17,L10*(1+IFERROR(VLOOKUP(N10,Hoja2!$B$5:$E$9,2,FALSE),0))^IFERROR(VLOOKUP(N10,Hoja2!$B$5:$E$9,4,FALSE),1),0)</f>
        <v>0</v>
      </c>
      <c r="Q10" s="64">
        <f>+IF(I10=Hoja2!$B$19,L10*10%,0)</f>
        <v>0</v>
      </c>
      <c r="R10" s="64">
        <f>+IF(I10=Hoja2!$B$18,L10*(1+IFERROR(VLOOKUP(N10,Hoja2!$B$5:$E$9,2,FALSE),0))^IFERROR(VLOOKUP(N10,Hoja2!$B$5:$E$9,4,FALSE),1),0)</f>
        <v>0</v>
      </c>
      <c r="S10" s="65">
        <f t="shared" ref="S10:S56" si="2">+SUM(O10:R10)</f>
        <v>0</v>
      </c>
    </row>
    <row r="11" spans="2:20" x14ac:dyDescent="0.35">
      <c r="B11" s="3"/>
      <c r="C11" s="3"/>
      <c r="D11" s="3"/>
      <c r="E11" s="3"/>
      <c r="F11" s="3"/>
      <c r="G11" s="3"/>
      <c r="H11" s="3"/>
      <c r="I11" s="3"/>
      <c r="J11" s="3"/>
      <c r="K11" s="4"/>
      <c r="L11" s="8">
        <f t="shared" si="0"/>
        <v>0</v>
      </c>
      <c r="M11" s="64">
        <f t="shared" si="1"/>
        <v>0</v>
      </c>
      <c r="N11" s="3"/>
      <c r="O11" s="64">
        <f>+IF(I11=Hoja2!$B$16,L11*(1+IFERROR(VLOOKUP(N11,Hoja2!$B$5:$E$9,2,FALSE),0))^IFERROR(VLOOKUP(N11,Hoja2!$B$5:$E$9,4,FALSE),1),0)</f>
        <v>0</v>
      </c>
      <c r="P11" s="64">
        <f>+IF(I11=Hoja2!$B$17,L11*(1+IFERROR(VLOOKUP(N11,Hoja2!$B$5:$E$9,2,FALSE),0))^IFERROR(VLOOKUP(N11,Hoja2!$B$5:$E$9,4,FALSE),1),0)</f>
        <v>0</v>
      </c>
      <c r="Q11" s="64">
        <f>+IF(I11=Hoja2!$B$19,L11*10%,0)</f>
        <v>0</v>
      </c>
      <c r="R11" s="64">
        <f>+IF(I11=Hoja2!$B$18,L11*(1+IFERROR(VLOOKUP(N11,Hoja2!$B$5:$E$9,2,FALSE),0))^IFERROR(VLOOKUP(N11,Hoja2!$B$5:$E$9,4,FALSE),1),0)</f>
        <v>0</v>
      </c>
      <c r="S11" s="65">
        <f t="shared" si="2"/>
        <v>0</v>
      </c>
    </row>
    <row r="12" spans="2:20" x14ac:dyDescent="0.35">
      <c r="B12" s="3"/>
      <c r="C12" s="3"/>
      <c r="D12" s="3"/>
      <c r="E12" s="3"/>
      <c r="F12" s="3"/>
      <c r="G12" s="3"/>
      <c r="H12" s="3"/>
      <c r="I12" s="3"/>
      <c r="J12" s="3"/>
      <c r="K12" s="4"/>
      <c r="L12" s="8">
        <f t="shared" si="0"/>
        <v>0</v>
      </c>
      <c r="M12" s="64">
        <f t="shared" si="1"/>
        <v>0</v>
      </c>
      <c r="N12" s="3"/>
      <c r="O12" s="64">
        <f>+IF(I12=Hoja2!$B$16,L12*(1+IFERROR(VLOOKUP(N12,Hoja2!$B$5:$E$9,2,FALSE),0))^IFERROR(VLOOKUP(N12,Hoja2!$B$5:$E$9,4,FALSE),1),0)</f>
        <v>0</v>
      </c>
      <c r="P12" s="64">
        <f>+IF(I12=Hoja2!$B$17,L12*(1+IFERROR(VLOOKUP(N12,Hoja2!$B$5:$E$9,2,FALSE),0))^IFERROR(VLOOKUP(N12,Hoja2!$B$5:$E$9,4,FALSE),1),0)</f>
        <v>0</v>
      </c>
      <c r="Q12" s="64">
        <f>+IF(I12=Hoja2!$B$19,L12*10%,0)</f>
        <v>0</v>
      </c>
      <c r="R12" s="64">
        <f>+IF(I12=Hoja2!$B$18,L12*(1+IFERROR(VLOOKUP(N12,Hoja2!$B$5:$E$9,2,FALSE),0))^IFERROR(VLOOKUP(N12,Hoja2!$B$5:$E$9,4,FALSE),1),0)</f>
        <v>0</v>
      </c>
      <c r="S12" s="65">
        <f t="shared" si="2"/>
        <v>0</v>
      </c>
    </row>
    <row r="13" spans="2:20" x14ac:dyDescent="0.35">
      <c r="B13" s="3"/>
      <c r="C13" s="3"/>
      <c r="D13" s="3"/>
      <c r="E13" s="3"/>
      <c r="F13" s="3"/>
      <c r="G13" s="3"/>
      <c r="H13" s="3"/>
      <c r="I13" s="3"/>
      <c r="J13" s="3"/>
      <c r="K13" s="4"/>
      <c r="L13" s="8">
        <f t="shared" si="0"/>
        <v>0</v>
      </c>
      <c r="M13" s="64">
        <f t="shared" si="1"/>
        <v>0</v>
      </c>
      <c r="N13" s="3"/>
      <c r="O13" s="64">
        <f>+IF(I13=Hoja2!$B$16,L13*(1+IFERROR(VLOOKUP(N13,Hoja2!$B$5:$E$9,2,FALSE),0))^IFERROR(VLOOKUP(N13,Hoja2!$B$5:$E$9,4,FALSE),1),0)</f>
        <v>0</v>
      </c>
      <c r="P13" s="64">
        <f>+IF(I13=Hoja2!$B$17,L13*(1+IFERROR(VLOOKUP(N13,Hoja2!$B$5:$E$9,2,FALSE),0))^IFERROR(VLOOKUP(N13,Hoja2!$B$5:$E$9,4,FALSE),1),0)</f>
        <v>0</v>
      </c>
      <c r="Q13" s="64">
        <f>+IF(I13=Hoja2!$B$19,L13*10%,0)</f>
        <v>0</v>
      </c>
      <c r="R13" s="64">
        <f>+IF(I13=Hoja2!$B$18,L13*(1+IFERROR(VLOOKUP(N13,Hoja2!$B$5:$E$9,2,FALSE),0))^IFERROR(VLOOKUP(N13,Hoja2!$B$5:$E$9,4,FALSE),1),0)</f>
        <v>0</v>
      </c>
      <c r="S13" s="65">
        <f t="shared" si="2"/>
        <v>0</v>
      </c>
    </row>
    <row r="14" spans="2:20" x14ac:dyDescent="0.35">
      <c r="B14" s="3"/>
      <c r="C14" s="3"/>
      <c r="D14" s="3"/>
      <c r="E14" s="3"/>
      <c r="F14" s="3"/>
      <c r="G14" s="3"/>
      <c r="H14" s="3"/>
      <c r="I14" s="3"/>
      <c r="J14" s="3"/>
      <c r="K14" s="4"/>
      <c r="L14" s="8">
        <f t="shared" si="0"/>
        <v>0</v>
      </c>
      <c r="M14" s="64">
        <f t="shared" si="1"/>
        <v>0</v>
      </c>
      <c r="N14" s="3"/>
      <c r="O14" s="64">
        <f>+IF(I14=Hoja2!$B$16,L14*(1+IFERROR(VLOOKUP(N14,Hoja2!$B$5:$E$9,2,FALSE),0))^IFERROR(VLOOKUP(N14,Hoja2!$B$5:$E$9,4,FALSE),1),0)</f>
        <v>0</v>
      </c>
      <c r="P14" s="64">
        <f>+IF(I14=Hoja2!$B$17,L14*(1+IFERROR(VLOOKUP(N14,Hoja2!$B$5:$E$9,2,FALSE),0))^IFERROR(VLOOKUP(N14,Hoja2!$B$5:$E$9,4,FALSE),1),0)</f>
        <v>0</v>
      </c>
      <c r="Q14" s="64">
        <f>+IF(I14=Hoja2!$B$19,L14*10%,0)</f>
        <v>0</v>
      </c>
      <c r="R14" s="64">
        <f>+IF(I14=Hoja2!$B$18,L14*(1+IFERROR(VLOOKUP(N14,Hoja2!$B$5:$E$9,2,FALSE),0))^IFERROR(VLOOKUP(N14,Hoja2!$B$5:$E$9,4,FALSE),1),0)</f>
        <v>0</v>
      </c>
      <c r="S14" s="65">
        <f t="shared" si="2"/>
        <v>0</v>
      </c>
    </row>
    <row r="15" spans="2:20" x14ac:dyDescent="0.35">
      <c r="B15" s="3"/>
      <c r="C15" s="3"/>
      <c r="D15" s="3"/>
      <c r="E15" s="3"/>
      <c r="F15" s="3"/>
      <c r="G15" s="3"/>
      <c r="H15" s="3"/>
      <c r="I15" s="3"/>
      <c r="J15" s="3"/>
      <c r="K15" s="4"/>
      <c r="L15" s="8">
        <f t="shared" si="0"/>
        <v>0</v>
      </c>
      <c r="M15" s="64">
        <f t="shared" si="1"/>
        <v>0</v>
      </c>
      <c r="N15" s="3"/>
      <c r="O15" s="64">
        <f>+IF(I15=Hoja2!$B$16,L15*(1+IFERROR(VLOOKUP(N15,Hoja2!$B$5:$E$9,2,FALSE),0))^IFERROR(VLOOKUP(N15,Hoja2!$B$5:$E$9,4,FALSE),1),0)</f>
        <v>0</v>
      </c>
      <c r="P15" s="64">
        <f>+IF(I15=Hoja2!$B$17,L15*(1+IFERROR(VLOOKUP(N15,Hoja2!$B$5:$E$9,2,FALSE),0))^IFERROR(VLOOKUP(N15,Hoja2!$B$5:$E$9,4,FALSE),1),0)</f>
        <v>0</v>
      </c>
      <c r="Q15" s="64">
        <f>+IF(I15=Hoja2!$B$19,L15*10%,0)</f>
        <v>0</v>
      </c>
      <c r="R15" s="64">
        <f>+IF(I15=Hoja2!$B$18,L15*(1+IFERROR(VLOOKUP(N15,Hoja2!$B$5:$E$9,2,FALSE),0))^IFERROR(VLOOKUP(N15,Hoja2!$B$5:$E$9,4,FALSE),1),0)</f>
        <v>0</v>
      </c>
      <c r="S15" s="65">
        <f t="shared" si="2"/>
        <v>0</v>
      </c>
    </row>
    <row r="16" spans="2:20" x14ac:dyDescent="0.35">
      <c r="B16" s="3"/>
      <c r="C16" s="3"/>
      <c r="D16" s="3"/>
      <c r="E16" s="3"/>
      <c r="F16" s="3"/>
      <c r="G16" s="3"/>
      <c r="H16" s="3"/>
      <c r="I16" s="3"/>
      <c r="J16" s="3"/>
      <c r="K16" s="4"/>
      <c r="L16" s="8">
        <f t="shared" si="0"/>
        <v>0</v>
      </c>
      <c r="M16" s="64">
        <f t="shared" si="1"/>
        <v>0</v>
      </c>
      <c r="N16" s="3"/>
      <c r="O16" s="64">
        <f>+IF(I16=Hoja2!$B$16,L16*(1+IFERROR(VLOOKUP(N16,Hoja2!$B$5:$E$9,2,FALSE),0))^IFERROR(VLOOKUP(N16,Hoja2!$B$5:$E$9,4,FALSE),1),0)</f>
        <v>0</v>
      </c>
      <c r="P16" s="64">
        <f>+IF(I16=Hoja2!$B$17,L16*(1+IFERROR(VLOOKUP(N16,Hoja2!$B$5:$E$9,2,FALSE),0))^IFERROR(VLOOKUP(N16,Hoja2!$B$5:$E$9,4,FALSE),1),0)</f>
        <v>0</v>
      </c>
      <c r="Q16" s="64">
        <f>+IF(I16=Hoja2!$B$19,L16*10%,0)</f>
        <v>0</v>
      </c>
      <c r="R16" s="64">
        <f>+IF(I16=Hoja2!$B$18,L16*(1+IFERROR(VLOOKUP(N16,Hoja2!$B$5:$E$9,2,FALSE),0))^IFERROR(VLOOKUP(N16,Hoja2!$B$5:$E$9,4,FALSE),1),0)</f>
        <v>0</v>
      </c>
      <c r="S16" s="65">
        <f t="shared" si="2"/>
        <v>0</v>
      </c>
    </row>
    <row r="17" spans="2:19" x14ac:dyDescent="0.35">
      <c r="B17" s="3"/>
      <c r="C17" s="3"/>
      <c r="D17" s="3"/>
      <c r="E17" s="3"/>
      <c r="F17" s="3"/>
      <c r="G17" s="3"/>
      <c r="H17" s="3"/>
      <c r="I17" s="3"/>
      <c r="J17" s="3"/>
      <c r="K17" s="4"/>
      <c r="L17" s="8">
        <f t="shared" si="0"/>
        <v>0</v>
      </c>
      <c r="M17" s="64">
        <f t="shared" si="1"/>
        <v>0</v>
      </c>
      <c r="N17" s="3"/>
      <c r="O17" s="64">
        <f>+IF(I17=Hoja2!$B$16,L17*(1+IFERROR(VLOOKUP(N17,Hoja2!$B$5:$E$9,2,FALSE),0))^IFERROR(VLOOKUP(N17,Hoja2!$B$5:$E$9,4,FALSE),1),0)</f>
        <v>0</v>
      </c>
      <c r="P17" s="64">
        <f>+IF(I17=Hoja2!$B$17,L17*(1+IFERROR(VLOOKUP(N17,Hoja2!$B$5:$E$9,2,FALSE),0))^IFERROR(VLOOKUP(N17,Hoja2!$B$5:$E$9,4,FALSE),1),0)</f>
        <v>0</v>
      </c>
      <c r="Q17" s="64">
        <f>+IF(I17=Hoja2!$B$19,L17*10%,0)</f>
        <v>0</v>
      </c>
      <c r="R17" s="64">
        <f>+IF(I17=Hoja2!$B$18,L17*(1+IFERROR(VLOOKUP(N17,Hoja2!$B$5:$E$9,2,FALSE),0))^IFERROR(VLOOKUP(N17,Hoja2!$B$5:$E$9,4,FALSE),1),0)</f>
        <v>0</v>
      </c>
      <c r="S17" s="65">
        <f t="shared" si="2"/>
        <v>0</v>
      </c>
    </row>
    <row r="18" spans="2:19" x14ac:dyDescent="0.35">
      <c r="B18" s="3"/>
      <c r="C18" s="3"/>
      <c r="D18" s="3"/>
      <c r="E18" s="3"/>
      <c r="F18" s="3"/>
      <c r="G18" s="3"/>
      <c r="H18" s="3"/>
      <c r="I18" s="3"/>
      <c r="J18" s="3"/>
      <c r="K18" s="4"/>
      <c r="L18" s="8">
        <f t="shared" si="0"/>
        <v>0</v>
      </c>
      <c r="M18" s="64">
        <f t="shared" si="1"/>
        <v>0</v>
      </c>
      <c r="N18" s="3"/>
      <c r="O18" s="64">
        <f>+IF(I18=Hoja2!$B$16,L18*(1+IFERROR(VLOOKUP(N18,Hoja2!$B$5:$E$9,2,FALSE),0))^IFERROR(VLOOKUP(N18,Hoja2!$B$5:$E$9,4,FALSE),1),0)</f>
        <v>0</v>
      </c>
      <c r="P18" s="64">
        <f>+IF(I18=Hoja2!$B$17,L18*(1+IFERROR(VLOOKUP(N18,Hoja2!$B$5:$E$9,2,FALSE),0))^IFERROR(VLOOKUP(N18,Hoja2!$B$5:$E$9,4,FALSE),1),0)</f>
        <v>0</v>
      </c>
      <c r="Q18" s="64">
        <f>+IF(I18=Hoja2!$B$19,L18*10%,0)</f>
        <v>0</v>
      </c>
      <c r="R18" s="64">
        <f>+IF(I18=Hoja2!$B$18,L18*(1+IFERROR(VLOOKUP(N18,Hoja2!$B$5:$E$9,2,FALSE),0))^IFERROR(VLOOKUP(N18,Hoja2!$B$5:$E$9,4,FALSE),1),0)</f>
        <v>0</v>
      </c>
      <c r="S18" s="65">
        <f t="shared" si="2"/>
        <v>0</v>
      </c>
    </row>
    <row r="19" spans="2:19" x14ac:dyDescent="0.35">
      <c r="B19" s="3"/>
      <c r="C19" s="3"/>
      <c r="D19" s="3"/>
      <c r="E19" s="3"/>
      <c r="F19" s="3"/>
      <c r="G19" s="3"/>
      <c r="H19" s="3"/>
      <c r="I19" s="3"/>
      <c r="J19" s="3"/>
      <c r="K19" s="4"/>
      <c r="L19" s="8">
        <f t="shared" si="0"/>
        <v>0</v>
      </c>
      <c r="M19" s="64">
        <f t="shared" si="1"/>
        <v>0</v>
      </c>
      <c r="N19" s="3"/>
      <c r="O19" s="64">
        <f>+IF(I19=Hoja2!$B$16,L19*(1+IFERROR(VLOOKUP(N19,Hoja2!$B$5:$E$9,2,FALSE),0))^IFERROR(VLOOKUP(N19,Hoja2!$B$5:$E$9,4,FALSE),1),0)</f>
        <v>0</v>
      </c>
      <c r="P19" s="64">
        <f>+IF(I19=Hoja2!$B$17,L19*(1+IFERROR(VLOOKUP(N19,Hoja2!$B$5:$E$9,2,FALSE),0))^IFERROR(VLOOKUP(N19,Hoja2!$B$5:$E$9,4,FALSE),1),0)</f>
        <v>0</v>
      </c>
      <c r="Q19" s="64">
        <f>+IF(I19=Hoja2!$B$19,L19*10%,0)</f>
        <v>0</v>
      </c>
      <c r="R19" s="64">
        <f>+IF(I19=Hoja2!$B$18,L19*(1+IFERROR(VLOOKUP(N19,Hoja2!$B$5:$E$9,2,FALSE),0))^IFERROR(VLOOKUP(N19,Hoja2!$B$5:$E$9,4,FALSE),1),0)</f>
        <v>0</v>
      </c>
      <c r="S19" s="65">
        <f t="shared" si="2"/>
        <v>0</v>
      </c>
    </row>
    <row r="20" spans="2:19" x14ac:dyDescent="0.35">
      <c r="B20" s="3"/>
      <c r="C20" s="3"/>
      <c r="D20" s="3"/>
      <c r="E20" s="3"/>
      <c r="F20" s="3"/>
      <c r="G20" s="3"/>
      <c r="H20" s="3"/>
      <c r="I20" s="3"/>
      <c r="J20" s="3"/>
      <c r="K20" s="4"/>
      <c r="L20" s="8">
        <f t="shared" si="0"/>
        <v>0</v>
      </c>
      <c r="M20" s="64">
        <f t="shared" si="1"/>
        <v>0</v>
      </c>
      <c r="N20" s="3"/>
      <c r="O20" s="64">
        <f>+IF(I20=Hoja2!$B$16,L20*(1+IFERROR(VLOOKUP(N20,Hoja2!$B$5:$E$9,2,FALSE),0))^IFERROR(VLOOKUP(N20,Hoja2!$B$5:$E$9,4,FALSE),1),0)</f>
        <v>0</v>
      </c>
      <c r="P20" s="64">
        <f>+IF(I20=Hoja2!$B$17,L20*(1+IFERROR(VLOOKUP(N20,Hoja2!$B$5:$E$9,2,FALSE),0))^IFERROR(VLOOKUP(N20,Hoja2!$B$5:$E$9,4,FALSE),1),0)</f>
        <v>0</v>
      </c>
      <c r="Q20" s="64">
        <f>+IF(I20=Hoja2!$B$19,L20*10%,0)</f>
        <v>0</v>
      </c>
      <c r="R20" s="64">
        <f>+IF(I20=Hoja2!$B$18,L20*(1+IFERROR(VLOOKUP(N20,Hoja2!$B$5:$E$9,2,FALSE),0))^IFERROR(VLOOKUP(N20,Hoja2!$B$5:$E$9,4,FALSE),1),0)</f>
        <v>0</v>
      </c>
      <c r="S20" s="65">
        <f t="shared" si="2"/>
        <v>0</v>
      </c>
    </row>
    <row r="21" spans="2:19" x14ac:dyDescent="0.35">
      <c r="B21" s="3"/>
      <c r="C21" s="3"/>
      <c r="D21" s="3"/>
      <c r="E21" s="3"/>
      <c r="F21" s="3"/>
      <c r="G21" s="3"/>
      <c r="H21" s="3"/>
      <c r="I21" s="3"/>
      <c r="J21" s="3"/>
      <c r="K21" s="4"/>
      <c r="L21" s="8">
        <f t="shared" si="0"/>
        <v>0</v>
      </c>
      <c r="M21" s="64">
        <f t="shared" si="1"/>
        <v>0</v>
      </c>
      <c r="N21" s="3"/>
      <c r="O21" s="64">
        <f>+IF(I21=Hoja2!$B$16,L21*(1+IFERROR(VLOOKUP(N21,Hoja2!$B$5:$E$9,2,FALSE),0))^IFERROR(VLOOKUP(N21,Hoja2!$B$5:$E$9,4,FALSE),1),0)</f>
        <v>0</v>
      </c>
      <c r="P21" s="64">
        <f>+IF(I21=Hoja2!$B$17,L21*(1+IFERROR(VLOOKUP(N21,Hoja2!$B$5:$E$9,2,FALSE),0))^IFERROR(VLOOKUP(N21,Hoja2!$B$5:$E$9,4,FALSE),1),0)</f>
        <v>0</v>
      </c>
      <c r="Q21" s="64">
        <f>+IF(I21=Hoja2!$B$19,L21*10%,0)</f>
        <v>0</v>
      </c>
      <c r="R21" s="64">
        <f>+IF(I21=Hoja2!$B$18,L21*(1+IFERROR(VLOOKUP(N21,Hoja2!$B$5:$E$9,2,FALSE),0))^IFERROR(VLOOKUP(N21,Hoja2!$B$5:$E$9,4,FALSE),1),0)</f>
        <v>0</v>
      </c>
      <c r="S21" s="65">
        <f t="shared" si="2"/>
        <v>0</v>
      </c>
    </row>
    <row r="22" spans="2:19" x14ac:dyDescent="0.35">
      <c r="B22" s="3"/>
      <c r="C22" s="3"/>
      <c r="D22" s="3"/>
      <c r="E22" s="3"/>
      <c r="F22" s="3"/>
      <c r="G22" s="3"/>
      <c r="H22" s="3"/>
      <c r="I22" s="3"/>
      <c r="J22" s="3"/>
      <c r="K22" s="4"/>
      <c r="L22" s="8">
        <f t="shared" si="0"/>
        <v>0</v>
      </c>
      <c r="M22" s="64">
        <f t="shared" si="1"/>
        <v>0</v>
      </c>
      <c r="N22" s="3"/>
      <c r="O22" s="64">
        <f>+IF(I22=Hoja2!$B$16,L22*(1+IFERROR(VLOOKUP(N22,Hoja2!$B$5:$E$9,2,FALSE),0))^IFERROR(VLOOKUP(N22,Hoja2!$B$5:$E$9,4,FALSE),1),0)</f>
        <v>0</v>
      </c>
      <c r="P22" s="64">
        <f>+IF(I22=Hoja2!$B$17,L22*(1+IFERROR(VLOOKUP(N22,Hoja2!$B$5:$E$9,2,FALSE),0))^IFERROR(VLOOKUP(N22,Hoja2!$B$5:$E$9,4,FALSE),1),0)</f>
        <v>0</v>
      </c>
      <c r="Q22" s="64">
        <f>+IF(I22=Hoja2!$B$19,L22*10%,0)</f>
        <v>0</v>
      </c>
      <c r="R22" s="64">
        <f>+IF(I22=Hoja2!$B$18,L22*(1+IFERROR(VLOOKUP(N22,Hoja2!$B$5:$E$9,2,FALSE),0))^IFERROR(VLOOKUP(N22,Hoja2!$B$5:$E$9,4,FALSE),1),0)</f>
        <v>0</v>
      </c>
      <c r="S22" s="65">
        <f t="shared" si="2"/>
        <v>0</v>
      </c>
    </row>
    <row r="23" spans="2:19" x14ac:dyDescent="0.35">
      <c r="B23" s="3"/>
      <c r="C23" s="3"/>
      <c r="D23" s="3"/>
      <c r="E23" s="3"/>
      <c r="F23" s="3"/>
      <c r="G23" s="3"/>
      <c r="H23" s="3"/>
      <c r="I23" s="3"/>
      <c r="J23" s="3"/>
      <c r="K23" s="4"/>
      <c r="L23" s="8">
        <f t="shared" si="0"/>
        <v>0</v>
      </c>
      <c r="M23" s="64">
        <f t="shared" si="1"/>
        <v>0</v>
      </c>
      <c r="N23" s="3"/>
      <c r="O23" s="64">
        <f>+IF(I23=Hoja2!$B$16,L23*(1+IFERROR(VLOOKUP(N23,Hoja2!$B$5:$E$9,2,FALSE),0))^IFERROR(VLOOKUP(N23,Hoja2!$B$5:$E$9,4,FALSE),1),0)</f>
        <v>0</v>
      </c>
      <c r="P23" s="64">
        <f>+IF(I23=Hoja2!$B$17,L23*(1+IFERROR(VLOOKUP(N23,Hoja2!$B$5:$E$9,2,FALSE),0))^IFERROR(VLOOKUP(N23,Hoja2!$B$5:$E$9,4,FALSE),1),0)</f>
        <v>0</v>
      </c>
      <c r="Q23" s="64">
        <f>+IF(I23=Hoja2!$B$19,L23*10%,0)</f>
        <v>0</v>
      </c>
      <c r="R23" s="64">
        <f>+IF(I23=Hoja2!$B$18,L23*(1+IFERROR(VLOOKUP(N23,Hoja2!$B$5:$E$9,2,FALSE),0))^IFERROR(VLOOKUP(N23,Hoja2!$B$5:$E$9,4,FALSE),1),0)</f>
        <v>0</v>
      </c>
      <c r="S23" s="65">
        <f t="shared" si="2"/>
        <v>0</v>
      </c>
    </row>
    <row r="24" spans="2:19" x14ac:dyDescent="0.35">
      <c r="B24" s="3"/>
      <c r="C24" s="3"/>
      <c r="D24" s="3"/>
      <c r="E24" s="3"/>
      <c r="F24" s="3"/>
      <c r="G24" s="3"/>
      <c r="H24" s="3"/>
      <c r="I24" s="3"/>
      <c r="J24" s="3"/>
      <c r="K24" s="4"/>
      <c r="L24" s="8">
        <f t="shared" si="0"/>
        <v>0</v>
      </c>
      <c r="M24" s="64">
        <f t="shared" si="1"/>
        <v>0</v>
      </c>
      <c r="N24" s="3"/>
      <c r="O24" s="64">
        <f>+IF(I24=Hoja2!$B$16,L24*(1+IFERROR(VLOOKUP(N24,Hoja2!$B$5:$E$9,2,FALSE),0))^IFERROR(VLOOKUP(N24,Hoja2!$B$5:$E$9,4,FALSE),1),0)</f>
        <v>0</v>
      </c>
      <c r="P24" s="64">
        <f>+IF(I24=Hoja2!$B$17,L24*(1+IFERROR(VLOOKUP(N24,Hoja2!$B$5:$E$9,2,FALSE),0))^IFERROR(VLOOKUP(N24,Hoja2!$B$5:$E$9,4,FALSE),1),0)</f>
        <v>0</v>
      </c>
      <c r="Q24" s="64">
        <f>+IF(I24=Hoja2!$B$19,L24*10%,0)</f>
        <v>0</v>
      </c>
      <c r="R24" s="64">
        <f>+IF(I24=Hoja2!$B$18,L24*(1+IFERROR(VLOOKUP(N24,Hoja2!$B$5:$E$9,2,FALSE),0))^IFERROR(VLOOKUP(N24,Hoja2!$B$5:$E$9,4,FALSE),1),0)</f>
        <v>0</v>
      </c>
      <c r="S24" s="65">
        <f t="shared" si="2"/>
        <v>0</v>
      </c>
    </row>
    <row r="25" spans="2:19" x14ac:dyDescent="0.35">
      <c r="B25" s="3"/>
      <c r="C25" s="3"/>
      <c r="D25" s="3"/>
      <c r="E25" s="3"/>
      <c r="F25" s="3"/>
      <c r="G25" s="3"/>
      <c r="H25" s="3"/>
      <c r="I25" s="3"/>
      <c r="J25" s="3"/>
      <c r="K25" s="4"/>
      <c r="L25" s="8">
        <f t="shared" si="0"/>
        <v>0</v>
      </c>
      <c r="M25" s="64">
        <f t="shared" si="1"/>
        <v>0</v>
      </c>
      <c r="N25" s="3"/>
      <c r="O25" s="64">
        <f>+IF(I25=Hoja2!$B$16,L25*(1+IFERROR(VLOOKUP(N25,Hoja2!$B$5:$E$9,2,FALSE),0))^IFERROR(VLOOKUP(N25,Hoja2!$B$5:$E$9,4,FALSE),1),0)</f>
        <v>0</v>
      </c>
      <c r="P25" s="64">
        <f>+IF(I25=Hoja2!$B$17,L25*(1+IFERROR(VLOOKUP(N25,Hoja2!$B$5:$E$9,2,FALSE),0))^IFERROR(VLOOKUP(N25,Hoja2!$B$5:$E$9,4,FALSE),1),0)</f>
        <v>0</v>
      </c>
      <c r="Q25" s="64">
        <f>+IF(I25=Hoja2!$B$19,L25*10%,0)</f>
        <v>0</v>
      </c>
      <c r="R25" s="64">
        <f>+IF(I25=Hoja2!$B$18,L25*(1+IFERROR(VLOOKUP(N25,Hoja2!$B$5:$E$9,2,FALSE),0))^IFERROR(VLOOKUP(N25,Hoja2!$B$5:$E$9,4,FALSE),1),0)</f>
        <v>0</v>
      </c>
      <c r="S25" s="65">
        <f t="shared" si="2"/>
        <v>0</v>
      </c>
    </row>
    <row r="26" spans="2:19" x14ac:dyDescent="0.35">
      <c r="B26" s="3"/>
      <c r="C26" s="3"/>
      <c r="D26" s="3"/>
      <c r="E26" s="3"/>
      <c r="F26" s="3"/>
      <c r="G26" s="3"/>
      <c r="H26" s="3"/>
      <c r="I26" s="3"/>
      <c r="J26" s="3"/>
      <c r="K26" s="4"/>
      <c r="L26" s="8">
        <f t="shared" si="0"/>
        <v>0</v>
      </c>
      <c r="M26" s="64">
        <f t="shared" si="1"/>
        <v>0</v>
      </c>
      <c r="N26" s="3"/>
      <c r="O26" s="64">
        <f>+IF(I26=Hoja2!$B$16,L26*(1+IFERROR(VLOOKUP(N26,Hoja2!$B$5:$E$9,2,FALSE),0))^IFERROR(VLOOKUP(N26,Hoja2!$B$5:$E$9,4,FALSE),1),0)</f>
        <v>0</v>
      </c>
      <c r="P26" s="64">
        <f>+IF(I26=Hoja2!$B$17,L26*(1+IFERROR(VLOOKUP(N26,Hoja2!$B$5:$E$9,2,FALSE),0))^IFERROR(VLOOKUP(N26,Hoja2!$B$5:$E$9,4,FALSE),1),0)</f>
        <v>0</v>
      </c>
      <c r="Q26" s="64">
        <f>+IF(I26=Hoja2!$B$19,L26*10%,0)</f>
        <v>0</v>
      </c>
      <c r="R26" s="64">
        <f>+IF(I26=Hoja2!$B$18,L26*(1+IFERROR(VLOOKUP(N26,Hoja2!$B$5:$E$9,2,FALSE),0))^IFERROR(VLOOKUP(N26,Hoja2!$B$5:$E$9,4,FALSE),1),0)</f>
        <v>0</v>
      </c>
      <c r="S26" s="65">
        <f t="shared" si="2"/>
        <v>0</v>
      </c>
    </row>
    <row r="27" spans="2:19" x14ac:dyDescent="0.35">
      <c r="B27" s="3"/>
      <c r="C27" s="3"/>
      <c r="D27" s="3"/>
      <c r="E27" s="3"/>
      <c r="F27" s="3"/>
      <c r="G27" s="3"/>
      <c r="H27" s="3"/>
      <c r="I27" s="3"/>
      <c r="J27" s="3"/>
      <c r="K27" s="4"/>
      <c r="L27" s="8">
        <f t="shared" si="0"/>
        <v>0</v>
      </c>
      <c r="M27" s="64">
        <f t="shared" si="1"/>
        <v>0</v>
      </c>
      <c r="N27" s="3"/>
      <c r="O27" s="64">
        <f>+IF(I27=Hoja2!$B$16,L27*(1+IFERROR(VLOOKUP(N27,Hoja2!$B$5:$E$9,2,FALSE),0))^IFERROR(VLOOKUP(N27,Hoja2!$B$5:$E$9,4,FALSE),1),0)</f>
        <v>0</v>
      </c>
      <c r="P27" s="64">
        <f>+IF(I27=Hoja2!$B$17,L27*(1+IFERROR(VLOOKUP(N27,Hoja2!$B$5:$E$9,2,FALSE),0))^IFERROR(VLOOKUP(N27,Hoja2!$B$5:$E$9,4,FALSE),1),0)</f>
        <v>0</v>
      </c>
      <c r="Q27" s="64">
        <f>+IF(I27=Hoja2!$B$19,L27*10%,0)</f>
        <v>0</v>
      </c>
      <c r="R27" s="64">
        <f>+IF(I27=Hoja2!$B$18,L27*(1+IFERROR(VLOOKUP(N27,Hoja2!$B$5:$E$9,2,FALSE),0))^IFERROR(VLOOKUP(N27,Hoja2!$B$5:$E$9,4,FALSE),1),0)</f>
        <v>0</v>
      </c>
      <c r="S27" s="65">
        <f t="shared" si="2"/>
        <v>0</v>
      </c>
    </row>
    <row r="28" spans="2:19" x14ac:dyDescent="0.35">
      <c r="B28" s="3"/>
      <c r="C28" s="3"/>
      <c r="D28" s="3"/>
      <c r="E28" s="3"/>
      <c r="F28" s="3"/>
      <c r="G28" s="3"/>
      <c r="H28" s="3"/>
      <c r="I28" s="3"/>
      <c r="J28" s="3"/>
      <c r="K28" s="4"/>
      <c r="L28" s="8">
        <f t="shared" si="0"/>
        <v>0</v>
      </c>
      <c r="M28" s="64">
        <f t="shared" si="1"/>
        <v>0</v>
      </c>
      <c r="N28" s="3"/>
      <c r="O28" s="64">
        <f>+IF(I28=Hoja2!$B$16,L28*(1+IFERROR(VLOOKUP(N28,Hoja2!$B$5:$E$9,2,FALSE),0))^IFERROR(VLOOKUP(N28,Hoja2!$B$5:$E$9,4,FALSE),1),0)</f>
        <v>0</v>
      </c>
      <c r="P28" s="64">
        <f>+IF(I28=Hoja2!$B$17,L28*(1+IFERROR(VLOOKUP(N28,Hoja2!$B$5:$E$9,2,FALSE),0))^IFERROR(VLOOKUP(N28,Hoja2!$B$5:$E$9,4,FALSE),1),0)</f>
        <v>0</v>
      </c>
      <c r="Q28" s="64">
        <f>+IF(I28=Hoja2!$B$19,L28*10%,0)</f>
        <v>0</v>
      </c>
      <c r="R28" s="64">
        <f>+IF(I28=Hoja2!$B$18,L28*(1+IFERROR(VLOOKUP(N28,Hoja2!$B$5:$E$9,2,FALSE),0))^IFERROR(VLOOKUP(N28,Hoja2!$B$5:$E$9,4,FALSE),1),0)</f>
        <v>0</v>
      </c>
      <c r="S28" s="65">
        <f t="shared" si="2"/>
        <v>0</v>
      </c>
    </row>
    <row r="29" spans="2:19" x14ac:dyDescent="0.35">
      <c r="B29" s="3"/>
      <c r="C29" s="3"/>
      <c r="D29" s="3"/>
      <c r="E29" s="3"/>
      <c r="F29" s="3"/>
      <c r="G29" s="3"/>
      <c r="H29" s="3"/>
      <c r="I29" s="3"/>
      <c r="J29" s="3"/>
      <c r="K29" s="4"/>
      <c r="L29" s="8">
        <f t="shared" si="0"/>
        <v>0</v>
      </c>
      <c r="M29" s="64">
        <f t="shared" si="1"/>
        <v>0</v>
      </c>
      <c r="N29" s="3"/>
      <c r="O29" s="64">
        <f>+IF(I29=Hoja2!$B$16,L29*(1+IFERROR(VLOOKUP(N29,Hoja2!$B$5:$E$9,2,FALSE),0))^IFERROR(VLOOKUP(N29,Hoja2!$B$5:$E$9,4,FALSE),1),0)</f>
        <v>0</v>
      </c>
      <c r="P29" s="64">
        <f>+IF(I29=Hoja2!$B$17,L29*(1+IFERROR(VLOOKUP(N29,Hoja2!$B$5:$E$9,2,FALSE),0))^IFERROR(VLOOKUP(N29,Hoja2!$B$5:$E$9,4,FALSE),1),0)</f>
        <v>0</v>
      </c>
      <c r="Q29" s="64">
        <f>+IF(I29=Hoja2!$B$19,L29*10%,0)</f>
        <v>0</v>
      </c>
      <c r="R29" s="64">
        <f>+IF(I29=Hoja2!$B$18,L29*(1+IFERROR(VLOOKUP(N29,Hoja2!$B$5:$E$9,2,FALSE),0))^IFERROR(VLOOKUP(N29,Hoja2!$B$5:$E$9,4,FALSE),1),0)</f>
        <v>0</v>
      </c>
      <c r="S29" s="65">
        <f t="shared" si="2"/>
        <v>0</v>
      </c>
    </row>
    <row r="30" spans="2:19" x14ac:dyDescent="0.35">
      <c r="B30" s="3"/>
      <c r="C30" s="3"/>
      <c r="D30" s="3"/>
      <c r="E30" s="3"/>
      <c r="F30" s="3"/>
      <c r="G30" s="3"/>
      <c r="H30" s="3"/>
      <c r="I30" s="3"/>
      <c r="J30" s="3"/>
      <c r="K30" s="4"/>
      <c r="L30" s="8">
        <f t="shared" ref="L30:L47" si="3">+J30*K30</f>
        <v>0</v>
      </c>
      <c r="M30" s="64">
        <f t="shared" ref="M30:M47" si="4">+Q30</f>
        <v>0</v>
      </c>
      <c r="N30" s="3"/>
      <c r="O30" s="64">
        <f>+IF(I30=Hoja2!$B$16,L30*(1+IFERROR(VLOOKUP(N30,Hoja2!$B$5:$E$9,2,FALSE),0))^IFERROR(VLOOKUP(N30,Hoja2!$B$5:$E$9,4,FALSE),1),0)</f>
        <v>0</v>
      </c>
      <c r="P30" s="64">
        <f>+IF(I30=Hoja2!$B$17,L30*(1+IFERROR(VLOOKUP(N30,Hoja2!$B$5:$E$9,2,FALSE),0))^IFERROR(VLOOKUP(N30,Hoja2!$B$5:$E$9,4,FALSE),1),0)</f>
        <v>0</v>
      </c>
      <c r="Q30" s="64">
        <f>+IF(I30=Hoja2!$B$19,L30*10%,0)</f>
        <v>0</v>
      </c>
      <c r="R30" s="64">
        <f>+IF(I30=Hoja2!$B$18,L30*(1+IFERROR(VLOOKUP(N30,Hoja2!$B$5:$E$9,2,FALSE),0))^IFERROR(VLOOKUP(N30,Hoja2!$B$5:$E$9,4,FALSE),1),0)</f>
        <v>0</v>
      </c>
      <c r="S30" s="65">
        <f t="shared" si="2"/>
        <v>0</v>
      </c>
    </row>
    <row r="31" spans="2:19" x14ac:dyDescent="0.35">
      <c r="B31" s="3"/>
      <c r="C31" s="3"/>
      <c r="D31" s="3"/>
      <c r="E31" s="3"/>
      <c r="F31" s="3"/>
      <c r="G31" s="3"/>
      <c r="H31" s="3"/>
      <c r="I31" s="3"/>
      <c r="J31" s="3"/>
      <c r="K31" s="4"/>
      <c r="L31" s="8">
        <f t="shared" si="3"/>
        <v>0</v>
      </c>
      <c r="M31" s="64">
        <f t="shared" si="4"/>
        <v>0</v>
      </c>
      <c r="N31" s="3"/>
      <c r="O31" s="64">
        <f>+IF(I31=Hoja2!$B$16,L31*(1+IFERROR(VLOOKUP(N31,Hoja2!$B$5:$E$9,2,FALSE),0))^IFERROR(VLOOKUP(N31,Hoja2!$B$5:$E$9,4,FALSE),1),0)</f>
        <v>0</v>
      </c>
      <c r="P31" s="64">
        <f>+IF(I31=Hoja2!$B$17,L31*(1+IFERROR(VLOOKUP(N31,Hoja2!$B$5:$E$9,2,FALSE),0))^IFERROR(VLOOKUP(N31,Hoja2!$B$5:$E$9,4,FALSE),1),0)</f>
        <v>0</v>
      </c>
      <c r="Q31" s="64">
        <f>+IF(I31=Hoja2!$B$19,L31*10%,0)</f>
        <v>0</v>
      </c>
      <c r="R31" s="64">
        <f>+IF(I31=Hoja2!$B$18,L31*(1+IFERROR(VLOOKUP(N31,Hoja2!$B$5:$E$9,2,FALSE),0))^IFERROR(VLOOKUP(N31,Hoja2!$B$5:$E$9,4,FALSE),1),0)</f>
        <v>0</v>
      </c>
      <c r="S31" s="65">
        <f t="shared" si="2"/>
        <v>0</v>
      </c>
    </row>
    <row r="32" spans="2:19" x14ac:dyDescent="0.35">
      <c r="B32" s="3"/>
      <c r="C32" s="3"/>
      <c r="D32" s="3"/>
      <c r="E32" s="3"/>
      <c r="F32" s="3"/>
      <c r="G32" s="3"/>
      <c r="H32" s="3"/>
      <c r="I32" s="3"/>
      <c r="J32" s="3"/>
      <c r="K32" s="4"/>
      <c r="L32" s="8">
        <f t="shared" si="3"/>
        <v>0</v>
      </c>
      <c r="M32" s="64">
        <f t="shared" si="4"/>
        <v>0</v>
      </c>
      <c r="N32" s="3"/>
      <c r="O32" s="64">
        <f>+IF(I32=Hoja2!$B$16,L32*(1+IFERROR(VLOOKUP(N32,Hoja2!$B$5:$E$9,2,FALSE),0))^IFERROR(VLOOKUP(N32,Hoja2!$B$5:$E$9,4,FALSE),1),0)</f>
        <v>0</v>
      </c>
      <c r="P32" s="64">
        <f>+IF(I32=Hoja2!$B$17,L32*(1+IFERROR(VLOOKUP(N32,Hoja2!$B$5:$E$9,2,FALSE),0))^IFERROR(VLOOKUP(N32,Hoja2!$B$5:$E$9,4,FALSE),1),0)</f>
        <v>0</v>
      </c>
      <c r="Q32" s="64">
        <f>+IF(I32=Hoja2!$B$19,L32*10%,0)</f>
        <v>0</v>
      </c>
      <c r="R32" s="64">
        <f>+IF(I32=Hoja2!$B$18,L32*(1+IFERROR(VLOOKUP(N32,Hoja2!$B$5:$E$9,2,FALSE),0))^IFERROR(VLOOKUP(N32,Hoja2!$B$5:$E$9,4,FALSE),1),0)</f>
        <v>0</v>
      </c>
      <c r="S32" s="65">
        <f t="shared" si="2"/>
        <v>0</v>
      </c>
    </row>
    <row r="33" spans="2:19" x14ac:dyDescent="0.35">
      <c r="B33" s="3"/>
      <c r="C33" s="3"/>
      <c r="D33" s="3"/>
      <c r="E33" s="3"/>
      <c r="F33" s="3"/>
      <c r="G33" s="3"/>
      <c r="H33" s="3"/>
      <c r="I33" s="3"/>
      <c r="J33" s="3"/>
      <c r="K33" s="4"/>
      <c r="L33" s="8">
        <f t="shared" si="3"/>
        <v>0</v>
      </c>
      <c r="M33" s="64">
        <f t="shared" si="4"/>
        <v>0</v>
      </c>
      <c r="N33" s="3"/>
      <c r="O33" s="64">
        <f>+IF(I33=Hoja2!$B$16,L33*(1+IFERROR(VLOOKUP(N33,Hoja2!$B$5:$E$9,2,FALSE),0))^IFERROR(VLOOKUP(N33,Hoja2!$B$5:$E$9,4,FALSE),1),0)</f>
        <v>0</v>
      </c>
      <c r="P33" s="64">
        <f>+IF(I33=Hoja2!$B$17,L33*(1+IFERROR(VLOOKUP(N33,Hoja2!$B$5:$E$9,2,FALSE),0))^IFERROR(VLOOKUP(N33,Hoja2!$B$5:$E$9,4,FALSE),1),0)</f>
        <v>0</v>
      </c>
      <c r="Q33" s="64">
        <f>+IF(I33=Hoja2!$B$19,L33*10%,0)</f>
        <v>0</v>
      </c>
      <c r="R33" s="64">
        <f>+IF(I33=Hoja2!$B$18,L33*(1+IFERROR(VLOOKUP(N33,Hoja2!$B$5:$E$9,2,FALSE),0))^IFERROR(VLOOKUP(N33,Hoja2!$B$5:$E$9,4,FALSE),1),0)</f>
        <v>0</v>
      </c>
      <c r="S33" s="65">
        <f t="shared" si="2"/>
        <v>0</v>
      </c>
    </row>
    <row r="34" spans="2:19" x14ac:dyDescent="0.35">
      <c r="B34" s="3"/>
      <c r="C34" s="3"/>
      <c r="D34" s="3"/>
      <c r="E34" s="3"/>
      <c r="F34" s="3"/>
      <c r="G34" s="3"/>
      <c r="H34" s="3"/>
      <c r="I34" s="3"/>
      <c r="J34" s="3"/>
      <c r="K34" s="4"/>
      <c r="L34" s="8">
        <f t="shared" si="3"/>
        <v>0</v>
      </c>
      <c r="M34" s="64">
        <f t="shared" si="4"/>
        <v>0</v>
      </c>
      <c r="N34" s="3"/>
      <c r="O34" s="64">
        <f>+IF(I34=Hoja2!$B$16,L34*(1+IFERROR(VLOOKUP(N34,Hoja2!$B$5:$E$9,2,FALSE),0))^IFERROR(VLOOKUP(N34,Hoja2!$B$5:$E$9,4,FALSE),1),0)</f>
        <v>0</v>
      </c>
      <c r="P34" s="64">
        <f>+IF(I34=Hoja2!$B$17,L34*(1+IFERROR(VLOOKUP(N34,Hoja2!$B$5:$E$9,2,FALSE),0))^IFERROR(VLOOKUP(N34,Hoja2!$B$5:$E$9,4,FALSE),1),0)</f>
        <v>0</v>
      </c>
      <c r="Q34" s="64">
        <f>+IF(I34=Hoja2!$B$19,L34*10%,0)</f>
        <v>0</v>
      </c>
      <c r="R34" s="64">
        <f>+IF(I34=Hoja2!$B$18,L34*(1+IFERROR(VLOOKUP(N34,Hoja2!$B$5:$E$9,2,FALSE),0))^IFERROR(VLOOKUP(N34,Hoja2!$B$5:$E$9,4,FALSE),1),0)</f>
        <v>0</v>
      </c>
      <c r="S34" s="65">
        <f t="shared" si="2"/>
        <v>0</v>
      </c>
    </row>
    <row r="35" spans="2:19" x14ac:dyDescent="0.35">
      <c r="B35" s="3"/>
      <c r="C35" s="3"/>
      <c r="D35" s="3"/>
      <c r="E35" s="3"/>
      <c r="F35" s="3"/>
      <c r="G35" s="3"/>
      <c r="H35" s="3"/>
      <c r="I35" s="3"/>
      <c r="J35" s="3"/>
      <c r="K35" s="4"/>
      <c r="L35" s="8">
        <f t="shared" si="3"/>
        <v>0</v>
      </c>
      <c r="M35" s="64">
        <f t="shared" si="4"/>
        <v>0</v>
      </c>
      <c r="N35" s="3"/>
      <c r="O35" s="64">
        <f>+IF(I35=Hoja2!$B$16,L35*(1+IFERROR(VLOOKUP(N35,Hoja2!$B$5:$E$9,2,FALSE),0))^IFERROR(VLOOKUP(N35,Hoja2!$B$5:$E$9,4,FALSE),1),0)</f>
        <v>0</v>
      </c>
      <c r="P35" s="64">
        <f>+IF(I35=Hoja2!$B$17,L35*(1+IFERROR(VLOOKUP(N35,Hoja2!$B$5:$E$9,2,FALSE),0))^IFERROR(VLOOKUP(N35,Hoja2!$B$5:$E$9,4,FALSE),1),0)</f>
        <v>0</v>
      </c>
      <c r="Q35" s="64">
        <f>+IF(I35=Hoja2!$B$19,L35*10%,0)</f>
        <v>0</v>
      </c>
      <c r="R35" s="64">
        <f>+IF(I35=Hoja2!$B$18,L35*(1+IFERROR(VLOOKUP(N35,Hoja2!$B$5:$E$9,2,FALSE),0))^IFERROR(VLOOKUP(N35,Hoja2!$B$5:$E$9,4,FALSE),1),0)</f>
        <v>0</v>
      </c>
      <c r="S35" s="65">
        <f t="shared" si="2"/>
        <v>0</v>
      </c>
    </row>
    <row r="36" spans="2:19" x14ac:dyDescent="0.35">
      <c r="B36" s="3"/>
      <c r="C36" s="3"/>
      <c r="D36" s="3"/>
      <c r="E36" s="3"/>
      <c r="F36" s="3"/>
      <c r="G36" s="3"/>
      <c r="H36" s="3"/>
      <c r="I36" s="3"/>
      <c r="J36" s="3"/>
      <c r="K36" s="4"/>
      <c r="L36" s="8">
        <f t="shared" si="3"/>
        <v>0</v>
      </c>
      <c r="M36" s="64">
        <f t="shared" si="4"/>
        <v>0</v>
      </c>
      <c r="N36" s="3"/>
      <c r="O36" s="64">
        <f>+IF(I36=Hoja2!$B$16,L36*(1+IFERROR(VLOOKUP(N36,Hoja2!$B$5:$E$9,2,FALSE),0))^IFERROR(VLOOKUP(N36,Hoja2!$B$5:$E$9,4,FALSE),1),0)</f>
        <v>0</v>
      </c>
      <c r="P36" s="64">
        <f>+IF(I36=Hoja2!$B$17,L36*(1+IFERROR(VLOOKUP(N36,Hoja2!$B$5:$E$9,2,FALSE),0))^IFERROR(VLOOKUP(N36,Hoja2!$B$5:$E$9,4,FALSE),1),0)</f>
        <v>0</v>
      </c>
      <c r="Q36" s="64">
        <f>+IF(I36=Hoja2!$B$19,L36*10%,0)</f>
        <v>0</v>
      </c>
      <c r="R36" s="64">
        <f>+IF(I36=Hoja2!$B$18,L36*(1+IFERROR(VLOOKUP(N36,Hoja2!$B$5:$E$9,2,FALSE),0))^IFERROR(VLOOKUP(N36,Hoja2!$B$5:$E$9,4,FALSE),1),0)</f>
        <v>0</v>
      </c>
      <c r="S36" s="65">
        <f t="shared" si="2"/>
        <v>0</v>
      </c>
    </row>
    <row r="37" spans="2:19" x14ac:dyDescent="0.35">
      <c r="B37" s="3"/>
      <c r="C37" s="3"/>
      <c r="D37" s="3"/>
      <c r="E37" s="3"/>
      <c r="F37" s="3"/>
      <c r="G37" s="3"/>
      <c r="H37" s="3"/>
      <c r="I37" s="3"/>
      <c r="J37" s="3"/>
      <c r="K37" s="4"/>
      <c r="L37" s="8">
        <f t="shared" si="3"/>
        <v>0</v>
      </c>
      <c r="M37" s="64">
        <f t="shared" si="4"/>
        <v>0</v>
      </c>
      <c r="N37" s="3"/>
      <c r="O37" s="64">
        <f>+IF(I37=Hoja2!$B$16,L37*(1+IFERROR(VLOOKUP(N37,Hoja2!$B$5:$E$9,2,FALSE),0))^IFERROR(VLOOKUP(N37,Hoja2!$B$5:$E$9,4,FALSE),1),0)</f>
        <v>0</v>
      </c>
      <c r="P37" s="64">
        <f>+IF(I37=Hoja2!$B$17,L37*(1+IFERROR(VLOOKUP(N37,Hoja2!$B$5:$E$9,2,FALSE),0))^IFERROR(VLOOKUP(N37,Hoja2!$B$5:$E$9,4,FALSE),1),0)</f>
        <v>0</v>
      </c>
      <c r="Q37" s="64">
        <f>+IF(I37=Hoja2!$B$19,L37*10%,0)</f>
        <v>0</v>
      </c>
      <c r="R37" s="64">
        <f>+IF(I37=Hoja2!$B$18,L37*(1+IFERROR(VLOOKUP(N37,Hoja2!$B$5:$E$9,2,FALSE),0))^IFERROR(VLOOKUP(N37,Hoja2!$B$5:$E$9,4,FALSE),1),0)</f>
        <v>0</v>
      </c>
      <c r="S37" s="65">
        <f t="shared" si="2"/>
        <v>0</v>
      </c>
    </row>
    <row r="38" spans="2:19" x14ac:dyDescent="0.35">
      <c r="B38" s="3"/>
      <c r="C38" s="3"/>
      <c r="D38" s="3"/>
      <c r="E38" s="3"/>
      <c r="F38" s="3"/>
      <c r="G38" s="3"/>
      <c r="H38" s="3"/>
      <c r="I38" s="3"/>
      <c r="J38" s="3"/>
      <c r="K38" s="4"/>
      <c r="L38" s="8">
        <f t="shared" si="3"/>
        <v>0</v>
      </c>
      <c r="M38" s="64">
        <f t="shared" si="4"/>
        <v>0</v>
      </c>
      <c r="N38" s="3"/>
      <c r="O38" s="64">
        <f>+IF(I38=Hoja2!$B$16,L38*(1+IFERROR(VLOOKUP(N38,Hoja2!$B$5:$E$9,2,FALSE),0))^IFERROR(VLOOKUP(N38,Hoja2!$B$5:$E$9,4,FALSE),1),0)</f>
        <v>0</v>
      </c>
      <c r="P38" s="64">
        <f>+IF(I38=Hoja2!$B$17,L38*(1+IFERROR(VLOOKUP(N38,Hoja2!$B$5:$E$9,2,FALSE),0))^IFERROR(VLOOKUP(N38,Hoja2!$B$5:$E$9,4,FALSE),1),0)</f>
        <v>0</v>
      </c>
      <c r="Q38" s="64">
        <f>+IF(I38=Hoja2!$B$19,L38*10%,0)</f>
        <v>0</v>
      </c>
      <c r="R38" s="64">
        <f>+IF(I38=Hoja2!$B$18,L38*(1+IFERROR(VLOOKUP(N38,Hoja2!$B$5:$E$9,2,FALSE),0))^IFERROR(VLOOKUP(N38,Hoja2!$B$5:$E$9,4,FALSE),1),0)</f>
        <v>0</v>
      </c>
      <c r="S38" s="65">
        <f t="shared" si="2"/>
        <v>0</v>
      </c>
    </row>
    <row r="39" spans="2:19" x14ac:dyDescent="0.35">
      <c r="B39" s="3"/>
      <c r="C39" s="3"/>
      <c r="D39" s="3"/>
      <c r="E39" s="3"/>
      <c r="F39" s="3"/>
      <c r="G39" s="3"/>
      <c r="H39" s="3"/>
      <c r="I39" s="3"/>
      <c r="J39" s="3"/>
      <c r="K39" s="4"/>
      <c r="L39" s="8">
        <f t="shared" si="3"/>
        <v>0</v>
      </c>
      <c r="M39" s="64">
        <f t="shared" si="4"/>
        <v>0</v>
      </c>
      <c r="N39" s="3"/>
      <c r="O39" s="64">
        <f>+IF(I39=Hoja2!$B$16,L39*(1+IFERROR(VLOOKUP(N39,Hoja2!$B$5:$E$9,2,FALSE),0))^IFERROR(VLOOKUP(N39,Hoja2!$B$5:$E$9,4,FALSE),1),0)</f>
        <v>0</v>
      </c>
      <c r="P39" s="64">
        <f>+IF(I39=Hoja2!$B$17,L39*(1+IFERROR(VLOOKUP(N39,Hoja2!$B$5:$E$9,2,FALSE),0))^IFERROR(VLOOKUP(N39,Hoja2!$B$5:$E$9,4,FALSE),1),0)</f>
        <v>0</v>
      </c>
      <c r="Q39" s="64">
        <f>+IF(I39=Hoja2!$B$19,L39*10%,0)</f>
        <v>0</v>
      </c>
      <c r="R39" s="64">
        <f>+IF(I39=Hoja2!$B$18,L39*(1+IFERROR(VLOOKUP(N39,Hoja2!$B$5:$E$9,2,FALSE),0))^IFERROR(VLOOKUP(N39,Hoja2!$B$5:$E$9,4,FALSE),1),0)</f>
        <v>0</v>
      </c>
      <c r="S39" s="65">
        <f t="shared" si="2"/>
        <v>0</v>
      </c>
    </row>
    <row r="40" spans="2:19" x14ac:dyDescent="0.35">
      <c r="B40" s="3"/>
      <c r="C40" s="3"/>
      <c r="D40" s="3"/>
      <c r="E40" s="3"/>
      <c r="F40" s="3"/>
      <c r="G40" s="3"/>
      <c r="H40" s="3"/>
      <c r="I40" s="3"/>
      <c r="J40" s="3"/>
      <c r="K40" s="4"/>
      <c r="L40" s="8">
        <f t="shared" si="3"/>
        <v>0</v>
      </c>
      <c r="M40" s="64">
        <f t="shared" si="4"/>
        <v>0</v>
      </c>
      <c r="N40" s="3"/>
      <c r="O40" s="64">
        <f>+IF(I40=Hoja2!$B$16,L40*(1+IFERROR(VLOOKUP(N40,Hoja2!$B$5:$E$9,2,FALSE),0))^IFERROR(VLOOKUP(N40,Hoja2!$B$5:$E$9,4,FALSE),1),0)</f>
        <v>0</v>
      </c>
      <c r="P40" s="64">
        <f>+IF(I40=Hoja2!$B$17,L40*(1+IFERROR(VLOOKUP(N40,Hoja2!$B$5:$E$9,2,FALSE),0))^IFERROR(VLOOKUP(N40,Hoja2!$B$5:$E$9,4,FALSE),1),0)</f>
        <v>0</v>
      </c>
      <c r="Q40" s="64">
        <f>+IF(I40=Hoja2!$B$19,L40*10%,0)</f>
        <v>0</v>
      </c>
      <c r="R40" s="64">
        <f>+IF(I40=Hoja2!$B$18,L40*(1+IFERROR(VLOOKUP(N40,Hoja2!$B$5:$E$9,2,FALSE),0))^IFERROR(VLOOKUP(N40,Hoja2!$B$5:$E$9,4,FALSE),1),0)</f>
        <v>0</v>
      </c>
      <c r="S40" s="65">
        <f t="shared" si="2"/>
        <v>0</v>
      </c>
    </row>
    <row r="41" spans="2:19" x14ac:dyDescent="0.35">
      <c r="B41" s="3"/>
      <c r="C41" s="3"/>
      <c r="D41" s="3"/>
      <c r="E41" s="3"/>
      <c r="F41" s="3"/>
      <c r="G41" s="3"/>
      <c r="H41" s="3"/>
      <c r="I41" s="3"/>
      <c r="J41" s="3"/>
      <c r="K41" s="4"/>
      <c r="L41" s="8">
        <f t="shared" si="3"/>
        <v>0</v>
      </c>
      <c r="M41" s="64">
        <f t="shared" si="4"/>
        <v>0</v>
      </c>
      <c r="N41" s="3"/>
      <c r="O41" s="64">
        <f>+IF(I41=Hoja2!$B$16,L41*(1+IFERROR(VLOOKUP(N41,Hoja2!$B$5:$E$9,2,FALSE),0))^IFERROR(VLOOKUP(N41,Hoja2!$B$5:$E$9,4,FALSE),1),0)</f>
        <v>0</v>
      </c>
      <c r="P41" s="64">
        <f>+IF(I41=Hoja2!$B$17,L41*(1+IFERROR(VLOOKUP(N41,Hoja2!$B$5:$E$9,2,FALSE),0))^IFERROR(VLOOKUP(N41,Hoja2!$B$5:$E$9,4,FALSE),1),0)</f>
        <v>0</v>
      </c>
      <c r="Q41" s="64">
        <f>+IF(I41=Hoja2!$B$19,L41*10%,0)</f>
        <v>0</v>
      </c>
      <c r="R41" s="64">
        <f>+IF(I41=Hoja2!$B$18,L41*(1+IFERROR(VLOOKUP(N41,Hoja2!$B$5:$E$9,2,FALSE),0))^IFERROR(VLOOKUP(N41,Hoja2!$B$5:$E$9,4,FALSE),1),0)</f>
        <v>0</v>
      </c>
      <c r="S41" s="65">
        <f t="shared" si="2"/>
        <v>0</v>
      </c>
    </row>
    <row r="42" spans="2:19" x14ac:dyDescent="0.35">
      <c r="B42" s="3"/>
      <c r="C42" s="3"/>
      <c r="D42" s="3"/>
      <c r="E42" s="3"/>
      <c r="F42" s="3"/>
      <c r="G42" s="3"/>
      <c r="H42" s="3"/>
      <c r="I42" s="3"/>
      <c r="J42" s="3"/>
      <c r="K42" s="4"/>
      <c r="L42" s="8">
        <f t="shared" si="3"/>
        <v>0</v>
      </c>
      <c r="M42" s="64">
        <f t="shared" si="4"/>
        <v>0</v>
      </c>
      <c r="N42" s="3"/>
      <c r="O42" s="64">
        <f>+IF(I42=Hoja2!$B$16,L42*(1+IFERROR(VLOOKUP(N42,Hoja2!$B$5:$E$9,2,FALSE),0))^IFERROR(VLOOKUP(N42,Hoja2!$B$5:$E$9,4,FALSE),1),0)</f>
        <v>0</v>
      </c>
      <c r="P42" s="64">
        <f>+IF(I42=Hoja2!$B$17,L42*(1+IFERROR(VLOOKUP(N42,Hoja2!$B$5:$E$9,2,FALSE),0))^IFERROR(VLOOKUP(N42,Hoja2!$B$5:$E$9,4,FALSE),1),0)</f>
        <v>0</v>
      </c>
      <c r="Q42" s="64">
        <f>+IF(I42=Hoja2!$B$19,L42*10%,0)</f>
        <v>0</v>
      </c>
      <c r="R42" s="64">
        <f>+IF(I42=Hoja2!$B$18,L42*(1+IFERROR(VLOOKUP(N42,Hoja2!$B$5:$E$9,2,FALSE),0))^IFERROR(VLOOKUP(N42,Hoja2!$B$5:$E$9,4,FALSE),1),0)</f>
        <v>0</v>
      </c>
      <c r="S42" s="65">
        <f t="shared" si="2"/>
        <v>0</v>
      </c>
    </row>
    <row r="43" spans="2:19" x14ac:dyDescent="0.35">
      <c r="B43" s="3"/>
      <c r="C43" s="3"/>
      <c r="D43" s="3"/>
      <c r="E43" s="3"/>
      <c r="F43" s="3"/>
      <c r="G43" s="3"/>
      <c r="H43" s="3"/>
      <c r="I43" s="3"/>
      <c r="J43" s="3"/>
      <c r="K43" s="4"/>
      <c r="L43" s="8">
        <f t="shared" si="3"/>
        <v>0</v>
      </c>
      <c r="M43" s="64">
        <f t="shared" si="4"/>
        <v>0</v>
      </c>
      <c r="N43" s="3"/>
      <c r="O43" s="64">
        <f>+IF(I43=Hoja2!$B$16,L43*(1+IFERROR(VLOOKUP(N43,Hoja2!$B$5:$E$9,2,FALSE),0))^IFERROR(VLOOKUP(N43,Hoja2!$B$5:$E$9,4,FALSE),1),0)</f>
        <v>0</v>
      </c>
      <c r="P43" s="64">
        <f>+IF(I43=Hoja2!$B$17,L43*(1+IFERROR(VLOOKUP(N43,Hoja2!$B$5:$E$9,2,FALSE),0))^IFERROR(VLOOKUP(N43,Hoja2!$B$5:$E$9,4,FALSE),1),0)</f>
        <v>0</v>
      </c>
      <c r="Q43" s="64">
        <f>+IF(I43=Hoja2!$B$19,L43*10%,0)</f>
        <v>0</v>
      </c>
      <c r="R43" s="64">
        <f>+IF(I43=Hoja2!$B$18,L43*(1+IFERROR(VLOOKUP(N43,Hoja2!$B$5:$E$9,2,FALSE),0))^IFERROR(VLOOKUP(N43,Hoja2!$B$5:$E$9,4,FALSE),1),0)</f>
        <v>0</v>
      </c>
      <c r="S43" s="65">
        <f t="shared" si="2"/>
        <v>0</v>
      </c>
    </row>
    <row r="44" spans="2:19" x14ac:dyDescent="0.35">
      <c r="B44" s="3"/>
      <c r="C44" s="3"/>
      <c r="D44" s="3"/>
      <c r="E44" s="3"/>
      <c r="F44" s="3"/>
      <c r="G44" s="3"/>
      <c r="H44" s="3"/>
      <c r="I44" s="3"/>
      <c r="J44" s="3"/>
      <c r="K44" s="4"/>
      <c r="L44" s="8">
        <f t="shared" si="3"/>
        <v>0</v>
      </c>
      <c r="M44" s="64">
        <f t="shared" si="4"/>
        <v>0</v>
      </c>
      <c r="N44" s="3"/>
      <c r="O44" s="64">
        <f>+IF(I44=Hoja2!$B$16,L44*(1+IFERROR(VLOOKUP(N44,Hoja2!$B$5:$E$9,2,FALSE),0))^IFERROR(VLOOKUP(N44,Hoja2!$B$5:$E$9,4,FALSE),1),0)</f>
        <v>0</v>
      </c>
      <c r="P44" s="64">
        <f>+IF(I44=Hoja2!$B$17,L44*(1+IFERROR(VLOOKUP(N44,Hoja2!$B$5:$E$9,2,FALSE),0))^IFERROR(VLOOKUP(N44,Hoja2!$B$5:$E$9,4,FALSE),1),0)</f>
        <v>0</v>
      </c>
      <c r="Q44" s="64">
        <f>+IF(I44=Hoja2!$B$19,L44*10%,0)</f>
        <v>0</v>
      </c>
      <c r="R44" s="64">
        <f>+IF(I44=Hoja2!$B$18,L44*(1+IFERROR(VLOOKUP(N44,Hoja2!$B$5:$E$9,2,FALSE),0))^IFERROR(VLOOKUP(N44,Hoja2!$B$5:$E$9,4,FALSE),1),0)</f>
        <v>0</v>
      </c>
      <c r="S44" s="65">
        <f t="shared" si="2"/>
        <v>0</v>
      </c>
    </row>
    <row r="45" spans="2:19" x14ac:dyDescent="0.35">
      <c r="B45" s="3"/>
      <c r="C45" s="3"/>
      <c r="D45" s="3"/>
      <c r="E45" s="3"/>
      <c r="F45" s="3"/>
      <c r="G45" s="3"/>
      <c r="H45" s="3"/>
      <c r="I45" s="3"/>
      <c r="J45" s="3"/>
      <c r="K45" s="4"/>
      <c r="L45" s="8">
        <f t="shared" si="3"/>
        <v>0</v>
      </c>
      <c r="M45" s="64">
        <f t="shared" si="4"/>
        <v>0</v>
      </c>
      <c r="N45" s="3"/>
      <c r="O45" s="64">
        <f>+IF(I45=Hoja2!$B$16,L45*(1+IFERROR(VLOOKUP(N45,Hoja2!$B$5:$E$9,2,FALSE),0))^IFERROR(VLOOKUP(N45,Hoja2!$B$5:$E$9,4,FALSE),1),0)</f>
        <v>0</v>
      </c>
      <c r="P45" s="64">
        <f>+IF(I45=Hoja2!$B$17,L45*(1+IFERROR(VLOOKUP(N45,Hoja2!$B$5:$E$9,2,FALSE),0))^IFERROR(VLOOKUP(N45,Hoja2!$B$5:$E$9,4,FALSE),1),0)</f>
        <v>0</v>
      </c>
      <c r="Q45" s="64">
        <f>+IF(I45=Hoja2!$B$19,L45*10%,0)</f>
        <v>0</v>
      </c>
      <c r="R45" s="64">
        <f>+IF(I45=Hoja2!$B$18,L45*(1+IFERROR(VLOOKUP(N45,Hoja2!$B$5:$E$9,2,FALSE),0))^IFERROR(VLOOKUP(N45,Hoja2!$B$5:$E$9,4,FALSE),1),0)</f>
        <v>0</v>
      </c>
      <c r="S45" s="65">
        <f t="shared" si="2"/>
        <v>0</v>
      </c>
    </row>
    <row r="46" spans="2:19" x14ac:dyDescent="0.35">
      <c r="B46" s="3"/>
      <c r="C46" s="3"/>
      <c r="D46" s="3"/>
      <c r="E46" s="3"/>
      <c r="F46" s="3"/>
      <c r="G46" s="3"/>
      <c r="H46" s="3"/>
      <c r="I46" s="3"/>
      <c r="J46" s="3"/>
      <c r="K46" s="4"/>
      <c r="L46" s="8">
        <f t="shared" si="3"/>
        <v>0</v>
      </c>
      <c r="M46" s="64">
        <f t="shared" si="4"/>
        <v>0</v>
      </c>
      <c r="N46" s="3"/>
      <c r="O46" s="64">
        <f>+IF(I46=Hoja2!$B$16,L46*(1+IFERROR(VLOOKUP(N46,Hoja2!$B$5:$E$9,2,FALSE),0))^IFERROR(VLOOKUP(N46,Hoja2!$B$5:$E$9,4,FALSE),1),0)</f>
        <v>0</v>
      </c>
      <c r="P46" s="64">
        <f>+IF(I46=Hoja2!$B$17,L46*(1+IFERROR(VLOOKUP(N46,Hoja2!$B$5:$E$9,2,FALSE),0))^IFERROR(VLOOKUP(N46,Hoja2!$B$5:$E$9,4,FALSE),1),0)</f>
        <v>0</v>
      </c>
      <c r="Q46" s="64">
        <f>+IF(I46=Hoja2!$B$19,L46*10%,0)</f>
        <v>0</v>
      </c>
      <c r="R46" s="64">
        <f>+IF(I46=Hoja2!$B$18,L46*(1+IFERROR(VLOOKUP(N46,Hoja2!$B$5:$E$9,2,FALSE),0))^IFERROR(VLOOKUP(N46,Hoja2!$B$5:$E$9,4,FALSE),1),0)</f>
        <v>0</v>
      </c>
      <c r="S46" s="65">
        <f t="shared" si="2"/>
        <v>0</v>
      </c>
    </row>
    <row r="47" spans="2:19" x14ac:dyDescent="0.35">
      <c r="B47" s="3"/>
      <c r="C47" s="3"/>
      <c r="D47" s="3"/>
      <c r="E47" s="3"/>
      <c r="F47" s="3"/>
      <c r="G47" s="3"/>
      <c r="H47" s="3"/>
      <c r="I47" s="3"/>
      <c r="J47" s="3"/>
      <c r="K47" s="4"/>
      <c r="L47" s="8">
        <f t="shared" si="3"/>
        <v>0</v>
      </c>
      <c r="M47" s="64">
        <f t="shared" si="4"/>
        <v>0</v>
      </c>
      <c r="N47" s="3"/>
      <c r="O47" s="64">
        <f>+IF(I47=Hoja2!$B$16,L47*(1+IFERROR(VLOOKUP(N47,Hoja2!$B$5:$E$9,2,FALSE),0))^IFERROR(VLOOKUP(N47,Hoja2!$B$5:$E$9,4,FALSE),1),0)</f>
        <v>0</v>
      </c>
      <c r="P47" s="64">
        <f>+IF(I47=Hoja2!$B$17,L47*(1+IFERROR(VLOOKUP(N47,Hoja2!$B$5:$E$9,2,FALSE),0))^IFERROR(VLOOKUP(N47,Hoja2!$B$5:$E$9,4,FALSE),1),0)</f>
        <v>0</v>
      </c>
      <c r="Q47" s="64">
        <f>+IF(I47=Hoja2!$B$19,L47*10%,0)</f>
        <v>0</v>
      </c>
      <c r="R47" s="64">
        <f>+IF(I47=Hoja2!$B$18,L47*(1+IFERROR(VLOOKUP(N47,Hoja2!$B$5:$E$9,2,FALSE),0))^IFERROR(VLOOKUP(N47,Hoja2!$B$5:$E$9,4,FALSE),1),0)</f>
        <v>0</v>
      </c>
      <c r="S47" s="65">
        <f t="shared" si="2"/>
        <v>0</v>
      </c>
    </row>
    <row r="48" spans="2:19" x14ac:dyDescent="0.35">
      <c r="B48" s="3"/>
      <c r="C48" s="3"/>
      <c r="D48" s="3"/>
      <c r="E48" s="3"/>
      <c r="F48" s="3"/>
      <c r="G48" s="3"/>
      <c r="H48" s="3"/>
      <c r="I48" s="3"/>
      <c r="J48" s="3"/>
      <c r="K48" s="4"/>
      <c r="L48" s="8">
        <f t="shared" si="0"/>
        <v>0</v>
      </c>
      <c r="M48" s="64">
        <f t="shared" si="1"/>
        <v>0</v>
      </c>
      <c r="N48" s="3"/>
      <c r="O48" s="64">
        <f>+IF(I48=Hoja2!$B$16,L48*(1+IFERROR(VLOOKUP(N48,Hoja2!$B$5:$E$9,2,FALSE),0))^IFERROR(VLOOKUP(N48,Hoja2!$B$5:$E$9,4,FALSE),1),0)</f>
        <v>0</v>
      </c>
      <c r="P48" s="64">
        <f>+IF(I48=Hoja2!$B$17,L48*(1+IFERROR(VLOOKUP(N48,Hoja2!$B$5:$E$9,2,FALSE),0))^IFERROR(VLOOKUP(N48,Hoja2!$B$5:$E$9,4,FALSE),1),0)</f>
        <v>0</v>
      </c>
      <c r="Q48" s="64">
        <f>+IF(I48=Hoja2!$B$19,L48*10%,0)</f>
        <v>0</v>
      </c>
      <c r="R48" s="64">
        <f>+IF(I48=Hoja2!$B$18,L48*(1+IFERROR(VLOOKUP(N48,Hoja2!$B$5:$E$9,2,FALSE),0))^IFERROR(VLOOKUP(N48,Hoja2!$B$5:$E$9,4,FALSE),1),0)</f>
        <v>0</v>
      </c>
      <c r="S48" s="65">
        <f t="shared" si="2"/>
        <v>0</v>
      </c>
    </row>
    <row r="49" spans="2:19" x14ac:dyDescent="0.35">
      <c r="B49" s="3"/>
      <c r="C49" s="3"/>
      <c r="D49" s="3"/>
      <c r="E49" s="3"/>
      <c r="F49" s="3"/>
      <c r="G49" s="3"/>
      <c r="H49" s="3"/>
      <c r="I49" s="3"/>
      <c r="J49" s="3"/>
      <c r="K49" s="4"/>
      <c r="L49" s="8">
        <f t="shared" si="0"/>
        <v>0</v>
      </c>
      <c r="M49" s="64">
        <f t="shared" si="1"/>
        <v>0</v>
      </c>
      <c r="N49" s="3"/>
      <c r="O49" s="64">
        <f>+IF(I49=Hoja2!$B$16,L49*(1+IFERROR(VLOOKUP(N49,Hoja2!$B$5:$E$9,2,FALSE),0))^IFERROR(VLOOKUP(N49,Hoja2!$B$5:$E$9,4,FALSE),1),0)</f>
        <v>0</v>
      </c>
      <c r="P49" s="64">
        <f>+IF(I49=Hoja2!$B$17,L49*(1+IFERROR(VLOOKUP(N49,Hoja2!$B$5:$E$9,2,FALSE),0))^IFERROR(VLOOKUP(N49,Hoja2!$B$5:$E$9,4,FALSE),1),0)</f>
        <v>0</v>
      </c>
      <c r="Q49" s="64">
        <f>+IF(I49=Hoja2!$B$19,L49*10%,0)</f>
        <v>0</v>
      </c>
      <c r="R49" s="64">
        <f>+IF(I49=Hoja2!$B$18,L49*(1+IFERROR(VLOOKUP(N49,Hoja2!$B$5:$E$9,2,FALSE),0))^IFERROR(VLOOKUP(N49,Hoja2!$B$5:$E$9,4,FALSE),1),0)</f>
        <v>0</v>
      </c>
      <c r="S49" s="65">
        <f t="shared" si="2"/>
        <v>0</v>
      </c>
    </row>
    <row r="50" spans="2:19" x14ac:dyDescent="0.35">
      <c r="B50" s="3"/>
      <c r="C50" s="3"/>
      <c r="D50" s="3"/>
      <c r="E50" s="3"/>
      <c r="F50" s="3"/>
      <c r="G50" s="3"/>
      <c r="H50" s="3"/>
      <c r="I50" s="3"/>
      <c r="J50" s="3"/>
      <c r="K50" s="4"/>
      <c r="L50" s="8">
        <f t="shared" si="0"/>
        <v>0</v>
      </c>
      <c r="M50" s="64">
        <f t="shared" si="1"/>
        <v>0</v>
      </c>
      <c r="N50" s="3"/>
      <c r="O50" s="64">
        <f>+IF(I50=Hoja2!$B$16,L50*(1+IFERROR(VLOOKUP(N50,Hoja2!$B$5:$E$9,2,FALSE),0))^IFERROR(VLOOKUP(N50,Hoja2!$B$5:$E$9,4,FALSE),1),0)</f>
        <v>0</v>
      </c>
      <c r="P50" s="64">
        <f>+IF(I50=Hoja2!$B$17,L50*(1+IFERROR(VLOOKUP(N50,Hoja2!$B$5:$E$9,2,FALSE),0))^IFERROR(VLOOKUP(N50,Hoja2!$B$5:$E$9,4,FALSE),1),0)</f>
        <v>0</v>
      </c>
      <c r="Q50" s="64">
        <f>+IF(I50=Hoja2!$B$19,L50*10%,0)</f>
        <v>0</v>
      </c>
      <c r="R50" s="64">
        <f>+IF(I50=Hoja2!$B$18,L50*(1+IFERROR(VLOOKUP(N50,Hoja2!$B$5:$E$9,2,FALSE),0))^IFERROR(VLOOKUP(N50,Hoja2!$B$5:$E$9,4,FALSE),1),0)</f>
        <v>0</v>
      </c>
      <c r="S50" s="65">
        <f t="shared" si="2"/>
        <v>0</v>
      </c>
    </row>
    <row r="51" spans="2:19" x14ac:dyDescent="0.35">
      <c r="B51" s="3"/>
      <c r="C51" s="3"/>
      <c r="D51" s="3"/>
      <c r="E51" s="3"/>
      <c r="F51" s="3"/>
      <c r="G51" s="3"/>
      <c r="H51" s="3"/>
      <c r="I51" s="3"/>
      <c r="J51" s="3"/>
      <c r="K51" s="4"/>
      <c r="L51" s="8">
        <f t="shared" si="0"/>
        <v>0</v>
      </c>
      <c r="M51" s="64">
        <f t="shared" si="1"/>
        <v>0</v>
      </c>
      <c r="N51" s="3"/>
      <c r="O51" s="64">
        <f>+IF(I51=Hoja2!$B$16,L51*(1+IFERROR(VLOOKUP(N51,Hoja2!$B$5:$E$9,2,FALSE),0))^IFERROR(VLOOKUP(N51,Hoja2!$B$5:$E$9,4,FALSE),1),0)</f>
        <v>0</v>
      </c>
      <c r="P51" s="64">
        <f>+IF(I51=Hoja2!$B$17,L51*(1+IFERROR(VLOOKUP(N51,Hoja2!$B$5:$E$9,2,FALSE),0))^IFERROR(VLOOKUP(N51,Hoja2!$B$5:$E$9,4,FALSE),1),0)</f>
        <v>0</v>
      </c>
      <c r="Q51" s="64">
        <f>+IF(I51=Hoja2!$B$19,L51*10%,0)</f>
        <v>0</v>
      </c>
      <c r="R51" s="64">
        <f>+IF(I51=Hoja2!$B$18,L51*(1+IFERROR(VLOOKUP(N51,Hoja2!$B$5:$E$9,2,FALSE),0))^IFERROR(VLOOKUP(N51,Hoja2!$B$5:$E$9,4,FALSE),1),0)</f>
        <v>0</v>
      </c>
      <c r="S51" s="65">
        <f t="shared" si="2"/>
        <v>0</v>
      </c>
    </row>
    <row r="52" spans="2:19" x14ac:dyDescent="0.35">
      <c r="B52" s="3"/>
      <c r="C52" s="3"/>
      <c r="D52" s="3"/>
      <c r="E52" s="3"/>
      <c r="F52" s="3"/>
      <c r="G52" s="3"/>
      <c r="H52" s="3"/>
      <c r="I52" s="3"/>
      <c r="J52" s="3"/>
      <c r="K52" s="4"/>
      <c r="L52" s="8">
        <f t="shared" si="0"/>
        <v>0</v>
      </c>
      <c r="M52" s="64">
        <f t="shared" si="1"/>
        <v>0</v>
      </c>
      <c r="N52" s="3"/>
      <c r="O52" s="64">
        <f>+IF(I52=Hoja2!$B$16,L52*(1+IFERROR(VLOOKUP(N52,Hoja2!$B$5:$E$9,2,FALSE),0))^IFERROR(VLOOKUP(N52,Hoja2!$B$5:$E$9,4,FALSE),1),0)</f>
        <v>0</v>
      </c>
      <c r="P52" s="64">
        <f>+IF(I52=Hoja2!$B$17,L52*(1+IFERROR(VLOOKUP(N52,Hoja2!$B$5:$E$9,2,FALSE),0))^IFERROR(VLOOKUP(N52,Hoja2!$B$5:$E$9,4,FALSE),1),0)</f>
        <v>0</v>
      </c>
      <c r="Q52" s="64">
        <f>+IF(I52=Hoja2!$B$19,L52*10%,0)</f>
        <v>0</v>
      </c>
      <c r="R52" s="64">
        <f>+IF(I52=Hoja2!$B$18,L52*(1+IFERROR(VLOOKUP(N52,Hoja2!$B$5:$E$9,2,FALSE),0))^IFERROR(VLOOKUP(N52,Hoja2!$B$5:$E$9,4,FALSE),1),0)</f>
        <v>0</v>
      </c>
      <c r="S52" s="65">
        <f t="shared" si="2"/>
        <v>0</v>
      </c>
    </row>
    <row r="53" spans="2:19" x14ac:dyDescent="0.35">
      <c r="B53" s="3"/>
      <c r="C53" s="3"/>
      <c r="D53" s="3"/>
      <c r="E53" s="3"/>
      <c r="F53" s="3"/>
      <c r="G53" s="3"/>
      <c r="H53" s="3"/>
      <c r="I53" s="3"/>
      <c r="J53" s="3"/>
      <c r="K53" s="4"/>
      <c r="L53" s="8">
        <f t="shared" si="0"/>
        <v>0</v>
      </c>
      <c r="M53" s="64">
        <f t="shared" si="1"/>
        <v>0</v>
      </c>
      <c r="N53" s="3"/>
      <c r="O53" s="64">
        <f>+IF(I53=Hoja2!$B$16,L53*(1+IFERROR(VLOOKUP(N53,Hoja2!$B$5:$E$9,2,FALSE),0))^IFERROR(VLOOKUP(N53,Hoja2!$B$5:$E$9,4,FALSE),1),0)</f>
        <v>0</v>
      </c>
      <c r="P53" s="64">
        <f>+IF(I53=Hoja2!$B$17,L53*(1+IFERROR(VLOOKUP(N53,Hoja2!$B$5:$E$9,2,FALSE),0))^IFERROR(VLOOKUP(N53,Hoja2!$B$5:$E$9,4,FALSE),1),0)</f>
        <v>0</v>
      </c>
      <c r="Q53" s="64">
        <f>+IF(I53=Hoja2!$B$19,L53*10%,0)</f>
        <v>0</v>
      </c>
      <c r="R53" s="64">
        <f>+IF(I53=Hoja2!$B$18,L53*(1+IFERROR(VLOOKUP(N53,Hoja2!$B$5:$E$9,2,FALSE),0))^IFERROR(VLOOKUP(N53,Hoja2!$B$5:$E$9,4,FALSE),1),0)</f>
        <v>0</v>
      </c>
      <c r="S53" s="65">
        <f t="shared" si="2"/>
        <v>0</v>
      </c>
    </row>
    <row r="54" spans="2:19" x14ac:dyDescent="0.35">
      <c r="B54" s="3"/>
      <c r="C54" s="3"/>
      <c r="D54" s="3"/>
      <c r="E54" s="3"/>
      <c r="F54" s="3"/>
      <c r="G54" s="3"/>
      <c r="H54" s="3"/>
      <c r="I54" s="3"/>
      <c r="J54" s="3"/>
      <c r="K54" s="4"/>
      <c r="L54" s="8">
        <f t="shared" si="0"/>
        <v>0</v>
      </c>
      <c r="M54" s="64">
        <f t="shared" si="1"/>
        <v>0</v>
      </c>
      <c r="N54" s="3"/>
      <c r="O54" s="64">
        <f>+IF(I54=Hoja2!$B$16,L54*(1+IFERROR(VLOOKUP(N54,Hoja2!$B$5:$E$9,2,FALSE),0))^IFERROR(VLOOKUP(N54,Hoja2!$B$5:$E$9,4,FALSE),1),0)</f>
        <v>0</v>
      </c>
      <c r="P54" s="64">
        <f>+IF(I54=Hoja2!$B$17,L54*(1+IFERROR(VLOOKUP(N54,Hoja2!$B$5:$E$9,2,FALSE),0))^IFERROR(VLOOKUP(N54,Hoja2!$B$5:$E$9,4,FALSE),1),0)</f>
        <v>0</v>
      </c>
      <c r="Q54" s="64">
        <f>+IF(I54=Hoja2!$B$19,L54*10%,0)</f>
        <v>0</v>
      </c>
      <c r="R54" s="64">
        <f>+IF(I54=Hoja2!$B$18,L54*(1+IFERROR(VLOOKUP(N54,Hoja2!$B$5:$E$9,2,FALSE),0))^IFERROR(VLOOKUP(N54,Hoja2!$B$5:$E$9,4,FALSE),1),0)</f>
        <v>0</v>
      </c>
      <c r="S54" s="65">
        <f t="shared" si="2"/>
        <v>0</v>
      </c>
    </row>
    <row r="55" spans="2:19" x14ac:dyDescent="0.35">
      <c r="B55" s="3"/>
      <c r="C55" s="3"/>
      <c r="D55" s="3"/>
      <c r="E55" s="3"/>
      <c r="F55" s="3"/>
      <c r="G55" s="3"/>
      <c r="H55" s="3"/>
      <c r="I55" s="3"/>
      <c r="J55" s="3"/>
      <c r="K55" s="4"/>
      <c r="L55" s="8">
        <f t="shared" si="0"/>
        <v>0</v>
      </c>
      <c r="M55" s="64">
        <f t="shared" si="1"/>
        <v>0</v>
      </c>
      <c r="N55" s="3"/>
      <c r="O55" s="64">
        <f>+IF(I55=Hoja2!$B$16,L55*(1+IFERROR(VLOOKUP(N55,Hoja2!$B$5:$E$9,2,FALSE),0))^IFERROR(VLOOKUP(N55,Hoja2!$B$5:$E$9,4,FALSE),1),0)</f>
        <v>0</v>
      </c>
      <c r="P55" s="64">
        <f>+IF(I55=Hoja2!$B$17,L55*(1+IFERROR(VLOOKUP(N55,Hoja2!$B$5:$E$9,2,FALSE),0))^IFERROR(VLOOKUP(N55,Hoja2!$B$5:$E$9,4,FALSE),1),0)</f>
        <v>0</v>
      </c>
      <c r="Q55" s="64">
        <f>+IF(I55=Hoja2!$B$19,L55*10%,0)</f>
        <v>0</v>
      </c>
      <c r="R55" s="64">
        <f>+IF(I55=Hoja2!$B$18,L55*(1+IFERROR(VLOOKUP(N55,Hoja2!$B$5:$E$9,2,FALSE),0))^IFERROR(VLOOKUP(N55,Hoja2!$B$5:$E$9,4,FALSE),1),0)</f>
        <v>0</v>
      </c>
      <c r="S55" s="65">
        <f t="shared" si="2"/>
        <v>0</v>
      </c>
    </row>
    <row r="56" spans="2:19" x14ac:dyDescent="0.35">
      <c r="B56" s="3"/>
      <c r="C56" s="3"/>
      <c r="D56" s="3"/>
      <c r="E56" s="3"/>
      <c r="F56" s="3"/>
      <c r="G56" s="3"/>
      <c r="H56" s="3"/>
      <c r="I56" s="3"/>
      <c r="J56" s="3"/>
      <c r="K56" s="4"/>
      <c r="L56" s="8">
        <f t="shared" si="0"/>
        <v>0</v>
      </c>
      <c r="M56" s="64">
        <f t="shared" si="1"/>
        <v>0</v>
      </c>
      <c r="N56" s="3"/>
      <c r="O56" s="64">
        <f>+IF(I56=Hoja2!$B$16,L56*(1+IFERROR(VLOOKUP(N56,Hoja2!$B$5:$E$9,2,FALSE),0))^IFERROR(VLOOKUP(N56,Hoja2!$B$5:$E$9,4,FALSE),1),0)</f>
        <v>0</v>
      </c>
      <c r="P56" s="64">
        <f>+IF(I56=Hoja2!$B$17,L56*(1+IFERROR(VLOOKUP(N56,Hoja2!$B$5:$E$9,2,FALSE),0))^IFERROR(VLOOKUP(N56,Hoja2!$B$5:$E$9,4,FALSE),1),0)</f>
        <v>0</v>
      </c>
      <c r="Q56" s="64">
        <f>+IF(I56=Hoja2!$B$19,L56*10%,0)</f>
        <v>0</v>
      </c>
      <c r="R56" s="64">
        <f>+IF(I56=Hoja2!$B$18,L56*(1+IFERROR(VLOOKUP(N56,Hoja2!$B$5:$E$9,2,FALSE),0))^IFERROR(VLOOKUP(N56,Hoja2!$B$5:$E$9,4,FALSE),1),0)</f>
        <v>0</v>
      </c>
      <c r="S56" s="65">
        <f t="shared" si="2"/>
        <v>0</v>
      </c>
    </row>
    <row r="57" spans="2:19" x14ac:dyDescent="0.35">
      <c r="B57" s="44"/>
      <c r="C57" s="44"/>
      <c r="D57" s="44"/>
      <c r="E57" s="44"/>
      <c r="F57" s="44"/>
      <c r="G57" s="44"/>
      <c r="H57" s="44"/>
      <c r="I57" s="44"/>
      <c r="J57" s="44"/>
      <c r="K57" s="44"/>
      <c r="L57" s="44"/>
      <c r="M57" s="44"/>
      <c r="N57" s="44"/>
      <c r="O57" s="66">
        <f t="shared" ref="O57:R57" si="5">+SUM(O9:O56)</f>
        <v>0</v>
      </c>
      <c r="P57" s="66">
        <f t="shared" si="5"/>
        <v>0</v>
      </c>
      <c r="Q57" s="66">
        <f t="shared" si="5"/>
        <v>0</v>
      </c>
      <c r="R57" s="66">
        <f t="shared" si="5"/>
        <v>0</v>
      </c>
      <c r="S57" s="66">
        <f>+SUM(S9:S56)</f>
        <v>0</v>
      </c>
    </row>
  </sheetData>
  <sheetProtection algorithmName="SHA-512" hashValue="J7ICovCpbt/8On249we54KohKG7B5VCqVF0E+xZrKSBGbighiLW2lDtsLkSbCvaNiYaN5kbWRdqT/R1MMlRlRg==" saltValue="X2uzsgeOV4Sgm8pZhttvNw==" spinCount="100000" sheet="1" objects="1" scenarios="1"/>
  <mergeCells count="1">
    <mergeCell ref="F3:S3"/>
  </mergeCells>
  <pageMargins left="0.7" right="0.7" top="0.75" bottom="0.75" header="0.3" footer="0.3"/>
  <pageSetup orientation="portrait" r:id="rId1"/>
  <ignoredErrors>
    <ignoredError sqref="L48:L56 L9:L29"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Hoja2!$B$5:$B$9</xm:f>
          </x14:formula1>
          <xm:sqref>N9:N56</xm:sqref>
        </x14:dataValidation>
        <x14:dataValidation type="list" allowBlank="1" showInputMessage="1" showErrorMessage="1" xr:uid="{00000000-0002-0000-0600-000001000000}">
          <x14:formula1>
            <xm:f>Hoja2!$B$16:$B$19</xm:f>
          </x14:formula1>
          <xm:sqref>I9:I56</xm:sqref>
        </x14:dataValidation>
        <x14:dataValidation type="list" allowBlank="1" showInputMessage="1" showErrorMessage="1" xr:uid="{00000000-0002-0000-0600-000002000000}">
          <x14:formula1>
            <xm:f>'Ficha Resumen'!$D$8:$D$16</xm:f>
          </x14:formula1>
          <xm:sqref>B9:B56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B3:S39"/>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81640625" customWidth="1"/>
    <col min="2" max="2" width="33.1796875" customWidth="1"/>
    <col min="3" max="3" width="36.453125" customWidth="1"/>
    <col min="4" max="4" width="20.26953125" hidden="1" customWidth="1"/>
    <col min="5" max="5" width="15.1796875" hidden="1" customWidth="1"/>
    <col min="6" max="6" width="23.54296875" hidden="1" customWidth="1"/>
    <col min="7" max="7" width="20.26953125" hidden="1" customWidth="1"/>
    <col min="8" max="8" width="12.26953125" customWidth="1"/>
    <col min="9" max="9" width="12.7265625" customWidth="1"/>
    <col min="10" max="10" width="12.26953125" hidden="1" customWidth="1"/>
    <col min="11" max="11" width="10.7265625" customWidth="1"/>
    <col min="12" max="12" width="18.26953125" customWidth="1"/>
    <col min="13" max="14" width="23.81640625" customWidth="1"/>
    <col min="15" max="15" width="23.26953125" customWidth="1"/>
    <col min="16" max="16" width="20.1796875" customWidth="1"/>
    <col min="17" max="17" width="23" customWidth="1"/>
  </cols>
  <sheetData>
    <row r="3" spans="2:19" ht="24" customHeight="1" x14ac:dyDescent="0.35">
      <c r="C3" s="11" t="s">
        <v>15</v>
      </c>
      <c r="D3" s="237">
        <f>+'Ficha Resumen'!D18:P18</f>
        <v>0</v>
      </c>
      <c r="E3" s="237"/>
      <c r="F3" s="237"/>
      <c r="G3" s="237"/>
      <c r="H3" s="237"/>
      <c r="I3" s="237"/>
      <c r="J3" s="237"/>
      <c r="K3" s="237"/>
      <c r="L3" s="237"/>
      <c r="M3" s="237"/>
      <c r="N3" s="237"/>
      <c r="O3" s="237"/>
      <c r="P3" s="237"/>
      <c r="Q3" s="237"/>
    </row>
    <row r="5" spans="2:19" ht="21" x14ac:dyDescent="0.5">
      <c r="C5" s="210" t="s">
        <v>54</v>
      </c>
      <c r="D5" s="211"/>
      <c r="E5" s="211"/>
      <c r="F5" s="211"/>
      <c r="G5" s="211"/>
      <c r="H5" s="211"/>
      <c r="I5" s="211"/>
      <c r="J5" s="211"/>
      <c r="K5" s="211"/>
      <c r="L5" s="211"/>
      <c r="M5" s="211"/>
      <c r="N5" s="211"/>
      <c r="O5" s="211"/>
      <c r="P5" s="211"/>
      <c r="Q5" s="211"/>
    </row>
    <row r="6" spans="2:19" ht="21" x14ac:dyDescent="0.5">
      <c r="C6" s="14" t="s">
        <v>35</v>
      </c>
      <c r="D6" s="41"/>
      <c r="E6" s="41"/>
      <c r="F6" s="41"/>
      <c r="G6" s="41"/>
      <c r="H6" s="41"/>
      <c r="I6" s="41"/>
      <c r="J6" s="41"/>
      <c r="K6" s="41"/>
      <c r="L6" s="41"/>
      <c r="M6" s="41"/>
      <c r="N6" s="41"/>
      <c r="O6" s="41"/>
      <c r="P6" s="41"/>
      <c r="Q6" s="41"/>
    </row>
    <row r="7" spans="2:19" s="67" customFormat="1" ht="12.75" customHeight="1" x14ac:dyDescent="0.5">
      <c r="B7" s="97"/>
      <c r="C7" s="98"/>
      <c r="D7" s="98"/>
      <c r="E7" s="98"/>
      <c r="F7" s="98"/>
      <c r="G7" s="98"/>
      <c r="H7" s="68"/>
      <c r="I7" s="68"/>
      <c r="J7" s="68"/>
      <c r="K7" s="68"/>
      <c r="L7" s="68"/>
      <c r="M7" s="68"/>
      <c r="N7" s="68"/>
      <c r="O7" s="68"/>
      <c r="P7" s="69"/>
      <c r="Q7" s="69"/>
      <c r="R7" s="69"/>
      <c r="S7" s="69"/>
    </row>
    <row r="8" spans="2:19" ht="31" x14ac:dyDescent="0.35">
      <c r="B8" s="16" t="s">
        <v>175</v>
      </c>
      <c r="C8" s="16" t="s">
        <v>241</v>
      </c>
      <c r="D8" s="16" t="s">
        <v>180</v>
      </c>
      <c r="E8" s="16" t="s">
        <v>176</v>
      </c>
      <c r="F8" s="16" t="s">
        <v>177</v>
      </c>
      <c r="G8" s="16" t="s">
        <v>4</v>
      </c>
      <c r="H8" s="16" t="s">
        <v>8</v>
      </c>
      <c r="I8" s="16" t="s">
        <v>9</v>
      </c>
      <c r="J8" s="16" t="s">
        <v>53</v>
      </c>
      <c r="K8" s="16" t="s">
        <v>17</v>
      </c>
      <c r="L8" s="16" t="s">
        <v>33</v>
      </c>
      <c r="M8" s="32" t="str">
        <f>+Equipos!O8</f>
        <v>Financiado Caja</v>
      </c>
      <c r="N8" s="32" t="str">
        <f>+Equipos!P8</f>
        <v>Financiado No Caja</v>
      </c>
      <c r="O8" s="32" t="str">
        <f>+Equipos!Q8</f>
        <v>Contrapartida Especie</v>
      </c>
      <c r="P8" s="32" t="str">
        <f>+Equipos!R8</f>
        <v>Contrapartida Efectivo</v>
      </c>
      <c r="Q8" s="18" t="s">
        <v>6</v>
      </c>
    </row>
    <row r="9" spans="2:19" x14ac:dyDescent="0.35">
      <c r="B9" s="3"/>
      <c r="C9" s="3"/>
      <c r="D9" s="3"/>
      <c r="E9" s="3"/>
      <c r="F9" s="3"/>
      <c r="G9" s="3"/>
      <c r="H9" s="3"/>
      <c r="I9" s="4"/>
      <c r="J9" s="8">
        <f>+I9*H9</f>
        <v>0</v>
      </c>
      <c r="K9" s="3"/>
      <c r="L9" s="3"/>
      <c r="M9" s="64">
        <f>+IF(L9=Hoja2!$B$16,J9*(1+IFERROR(VLOOKUP(K9,Hoja2!$B$5:$E$9,2,FALSE),0))^IFERROR(VLOOKUP(K9,Hoja2!$B$5:$E$9,4,FALSE),1),0)</f>
        <v>0</v>
      </c>
      <c r="N9" s="64">
        <f>+IF(L9=Hoja2!$B$17,J9*(1+IFERROR(VLOOKUP(K9,Hoja2!$B$5:$E$9,2,FALSE),0))^IFERROR(VLOOKUP(K9,Hoja2!$B$5:$E$9,4,FALSE),1),0)</f>
        <v>0</v>
      </c>
      <c r="O9" s="64">
        <f>+IF(L9=Hoja2!$B$19,J9*(1+IFERROR(VLOOKUP(K9,Hoja2!$B$5:$E$9,2,FALSE),0))^IFERROR(VLOOKUP(K9,Hoja2!$B$5:$E$9,4,FALSE),1),0)</f>
        <v>0</v>
      </c>
      <c r="P9" s="64">
        <f>+IF(L9=Hoja2!$B$18,J9*(1+IFERROR(VLOOKUP(K9,Hoja2!$B$5:$E$9,2,FALSE),0))^IFERROR(VLOOKUP(K9,Hoja2!$B$5:$E$9,4,FALSE),1),0)</f>
        <v>0</v>
      </c>
      <c r="Q9" s="65">
        <f>+SUM(M9:P9)</f>
        <v>0</v>
      </c>
    </row>
    <row r="10" spans="2:19" x14ac:dyDescent="0.35">
      <c r="B10" s="3"/>
      <c r="C10" s="3"/>
      <c r="D10" s="3"/>
      <c r="E10" s="3"/>
      <c r="F10" s="3"/>
      <c r="G10" s="3"/>
      <c r="H10" s="3"/>
      <c r="I10" s="4"/>
      <c r="J10" s="8">
        <f t="shared" ref="J10:J38" si="0">+I10*H10</f>
        <v>0</v>
      </c>
      <c r="K10" s="3"/>
      <c r="L10" s="3"/>
      <c r="M10" s="64">
        <f>+IF(L10=Hoja2!$B$16,J10*(1+IFERROR(VLOOKUP(K10,Hoja2!$B$5:$E$9,2,FALSE),0))^IFERROR(VLOOKUP(K10,Hoja2!$B$5:$E$9,4,FALSE),1),0)</f>
        <v>0</v>
      </c>
      <c r="N10" s="64">
        <f>+IF(L10=Hoja2!$B$17,J10*(1+IFERROR(VLOOKUP(K10,Hoja2!$B$5:$E$9,2,FALSE),0))^IFERROR(VLOOKUP(K10,Hoja2!$B$5:$E$9,4,FALSE),1),0)</f>
        <v>0</v>
      </c>
      <c r="O10" s="64">
        <f>+IF(L10=Hoja2!$B$19,J10*(1+IFERROR(VLOOKUP(K10,Hoja2!$B$5:$E$9,2,FALSE),0))^IFERROR(VLOOKUP(K10,Hoja2!$B$5:$E$9,4,FALSE),1),0)</f>
        <v>0</v>
      </c>
      <c r="P10" s="64">
        <f>+IF(L10=Hoja2!$B$18,J10*(1+IFERROR(VLOOKUP(K10,Hoja2!$B$5:$E$9,2,FALSE),0))^IFERROR(VLOOKUP(K10,Hoja2!$B$5:$E$9,4,FALSE),1),0)</f>
        <v>0</v>
      </c>
      <c r="Q10" s="65">
        <f t="shared" ref="Q10:Q38" si="1">+SUM(M10:P10)</f>
        <v>0</v>
      </c>
    </row>
    <row r="11" spans="2:19" x14ac:dyDescent="0.35">
      <c r="B11" s="3"/>
      <c r="C11" s="3"/>
      <c r="D11" s="3"/>
      <c r="E11" s="3"/>
      <c r="F11" s="3"/>
      <c r="G11" s="3"/>
      <c r="H11" s="3"/>
      <c r="I11" s="4"/>
      <c r="J11" s="8">
        <f t="shared" si="0"/>
        <v>0</v>
      </c>
      <c r="K11" s="3"/>
      <c r="L11" s="3"/>
      <c r="M11" s="64">
        <f>+IF(L11=Hoja2!$B$16,J11*(1+IFERROR(VLOOKUP(K11,Hoja2!$B$5:$E$9,2,FALSE),0))^IFERROR(VLOOKUP(K11,Hoja2!$B$5:$E$9,4,FALSE),1),0)</f>
        <v>0</v>
      </c>
      <c r="N11" s="64">
        <f>+IF(L11=Hoja2!$B$17,J11*(1+IFERROR(VLOOKUP(K11,Hoja2!$B$5:$E$9,2,FALSE),0))^IFERROR(VLOOKUP(K11,Hoja2!$B$5:$E$9,4,FALSE),1),0)</f>
        <v>0</v>
      </c>
      <c r="O11" s="64">
        <f>+IF(L11=Hoja2!$B$19,J11*(1+IFERROR(VLOOKUP(K11,Hoja2!$B$5:$E$9,2,FALSE),0))^IFERROR(VLOOKUP(K11,Hoja2!$B$5:$E$9,4,FALSE),1),0)</f>
        <v>0</v>
      </c>
      <c r="P11" s="64">
        <f>+IF(L11=Hoja2!$B$18,J11*(1+IFERROR(VLOOKUP(K11,Hoja2!$B$5:$E$9,2,FALSE),0))^IFERROR(VLOOKUP(K11,Hoja2!$B$5:$E$9,4,FALSE),1),0)</f>
        <v>0</v>
      </c>
      <c r="Q11" s="65">
        <f t="shared" si="1"/>
        <v>0</v>
      </c>
    </row>
    <row r="12" spans="2:19" x14ac:dyDescent="0.35">
      <c r="B12" s="3"/>
      <c r="C12" s="3"/>
      <c r="D12" s="3"/>
      <c r="E12" s="3"/>
      <c r="F12" s="3"/>
      <c r="G12" s="3"/>
      <c r="H12" s="3"/>
      <c r="I12" s="4"/>
      <c r="J12" s="8">
        <f t="shared" si="0"/>
        <v>0</v>
      </c>
      <c r="K12" s="3"/>
      <c r="L12" s="3"/>
      <c r="M12" s="64">
        <f>+IF(L12=Hoja2!$B$16,J12*(1+IFERROR(VLOOKUP(K12,Hoja2!$B$5:$E$9,2,FALSE),0))^IFERROR(VLOOKUP(K12,Hoja2!$B$5:$E$9,4,FALSE),1),0)</f>
        <v>0</v>
      </c>
      <c r="N12" s="64">
        <f>+IF(L12=Hoja2!$B$17,J12*(1+IFERROR(VLOOKUP(K12,Hoja2!$B$5:$E$9,2,FALSE),0))^IFERROR(VLOOKUP(K12,Hoja2!$B$5:$E$9,4,FALSE),1),0)</f>
        <v>0</v>
      </c>
      <c r="O12" s="64">
        <f>+IF(L12=Hoja2!$B$19,J12*(1+IFERROR(VLOOKUP(K12,Hoja2!$B$5:$E$9,2,FALSE),0))^IFERROR(VLOOKUP(K12,Hoja2!$B$5:$E$9,4,FALSE),1),0)</f>
        <v>0</v>
      </c>
      <c r="P12" s="64">
        <f>+IF(L12=Hoja2!$B$18,J12*(1+IFERROR(VLOOKUP(K12,Hoja2!$B$5:$E$9,2,FALSE),0))^IFERROR(VLOOKUP(K12,Hoja2!$B$5:$E$9,4,FALSE),1),0)</f>
        <v>0</v>
      </c>
      <c r="Q12" s="65">
        <f t="shared" si="1"/>
        <v>0</v>
      </c>
    </row>
    <row r="13" spans="2:19" x14ac:dyDescent="0.35">
      <c r="B13" s="3"/>
      <c r="C13" s="3"/>
      <c r="D13" s="3"/>
      <c r="E13" s="3"/>
      <c r="F13" s="3"/>
      <c r="G13" s="3"/>
      <c r="H13" s="3"/>
      <c r="I13" s="4"/>
      <c r="J13" s="8">
        <f t="shared" si="0"/>
        <v>0</v>
      </c>
      <c r="K13" s="3"/>
      <c r="L13" s="3"/>
      <c r="M13" s="64">
        <f>+IF(L13=Hoja2!$B$16,J13*(1+IFERROR(VLOOKUP(K13,Hoja2!$B$5:$E$9,2,FALSE),0))^IFERROR(VLOOKUP(K13,Hoja2!$B$5:$E$9,4,FALSE),1),0)</f>
        <v>0</v>
      </c>
      <c r="N13" s="64">
        <f>+IF(L13=Hoja2!$B$17,J13*(1+IFERROR(VLOOKUP(K13,Hoja2!$B$5:$E$9,2,FALSE),0))^IFERROR(VLOOKUP(K13,Hoja2!$B$5:$E$9,4,FALSE),1),0)</f>
        <v>0</v>
      </c>
      <c r="O13" s="64">
        <f>+IF(L13=Hoja2!$B$19,J13*(1+IFERROR(VLOOKUP(K13,Hoja2!$B$5:$E$9,2,FALSE),0))^IFERROR(VLOOKUP(K13,Hoja2!$B$5:$E$9,4,FALSE),1),0)</f>
        <v>0</v>
      </c>
      <c r="P13" s="64">
        <f>+IF(L13=Hoja2!$B$18,J13*(1+IFERROR(VLOOKUP(K13,Hoja2!$B$5:$E$9,2,FALSE),0))^IFERROR(VLOOKUP(K13,Hoja2!$B$5:$E$9,4,FALSE),1),0)</f>
        <v>0</v>
      </c>
      <c r="Q13" s="65">
        <f t="shared" si="1"/>
        <v>0</v>
      </c>
    </row>
    <row r="14" spans="2:19" x14ac:dyDescent="0.35">
      <c r="B14" s="3"/>
      <c r="C14" s="3"/>
      <c r="D14" s="3"/>
      <c r="E14" s="3"/>
      <c r="F14" s="3"/>
      <c r="G14" s="3"/>
      <c r="H14" s="3"/>
      <c r="I14" s="4"/>
      <c r="J14" s="8">
        <f t="shared" si="0"/>
        <v>0</v>
      </c>
      <c r="K14" s="3"/>
      <c r="L14" s="3"/>
      <c r="M14" s="64">
        <f>+IF(L14=Hoja2!$B$16,J14*(1+IFERROR(VLOOKUP(K14,Hoja2!$B$5:$E$9,2,FALSE),0))^IFERROR(VLOOKUP(K14,Hoja2!$B$5:$E$9,4,FALSE),1),0)</f>
        <v>0</v>
      </c>
      <c r="N14" s="64">
        <f>+IF(L14=Hoja2!$B$17,J14*(1+IFERROR(VLOOKUP(K14,Hoja2!$B$5:$E$9,2,FALSE),0))^IFERROR(VLOOKUP(K14,Hoja2!$B$5:$E$9,4,FALSE),1),0)</f>
        <v>0</v>
      </c>
      <c r="O14" s="64">
        <f>+IF(L14=Hoja2!$B$19,J14*(1+IFERROR(VLOOKUP(K14,Hoja2!$B$5:$E$9,2,FALSE),0))^IFERROR(VLOOKUP(K14,Hoja2!$B$5:$E$9,4,FALSE),1),0)</f>
        <v>0</v>
      </c>
      <c r="P14" s="64">
        <f>+IF(L14=Hoja2!$B$18,J14*(1+IFERROR(VLOOKUP(K14,Hoja2!$B$5:$E$9,2,FALSE),0))^IFERROR(VLOOKUP(K14,Hoja2!$B$5:$E$9,4,FALSE),1),0)</f>
        <v>0</v>
      </c>
      <c r="Q14" s="65">
        <f t="shared" si="1"/>
        <v>0</v>
      </c>
    </row>
    <row r="15" spans="2:19" x14ac:dyDescent="0.35">
      <c r="B15" s="3"/>
      <c r="C15" s="3"/>
      <c r="D15" s="3"/>
      <c r="E15" s="3"/>
      <c r="F15" s="3"/>
      <c r="G15" s="3"/>
      <c r="H15" s="3"/>
      <c r="I15" s="4"/>
      <c r="J15" s="8">
        <f t="shared" si="0"/>
        <v>0</v>
      </c>
      <c r="K15" s="3"/>
      <c r="L15" s="3"/>
      <c r="M15" s="64">
        <f>+IF(L15=Hoja2!$B$16,J15*(1+IFERROR(VLOOKUP(K15,Hoja2!$B$5:$E$9,2,FALSE),0))^IFERROR(VLOOKUP(K15,Hoja2!$B$5:$E$9,4,FALSE),1),0)</f>
        <v>0</v>
      </c>
      <c r="N15" s="64">
        <f>+IF(L15=Hoja2!$B$17,J15*(1+IFERROR(VLOOKUP(K15,Hoja2!$B$5:$E$9,2,FALSE),0))^IFERROR(VLOOKUP(K15,Hoja2!$B$5:$E$9,4,FALSE),1),0)</f>
        <v>0</v>
      </c>
      <c r="O15" s="64">
        <f>+IF(L15=Hoja2!$B$19,J15*(1+IFERROR(VLOOKUP(K15,Hoja2!$B$5:$E$9,2,FALSE),0))^IFERROR(VLOOKUP(K15,Hoja2!$B$5:$E$9,4,FALSE),1),0)</f>
        <v>0</v>
      </c>
      <c r="P15" s="64">
        <f>+IF(L15=Hoja2!$B$18,J15*(1+IFERROR(VLOOKUP(K15,Hoja2!$B$5:$E$9,2,FALSE),0))^IFERROR(VLOOKUP(K15,Hoja2!$B$5:$E$9,4,FALSE),1),0)</f>
        <v>0</v>
      </c>
      <c r="Q15" s="65">
        <f t="shared" si="1"/>
        <v>0</v>
      </c>
    </row>
    <row r="16" spans="2:19" x14ac:dyDescent="0.35">
      <c r="B16" s="3"/>
      <c r="C16" s="3"/>
      <c r="D16" s="3"/>
      <c r="E16" s="3"/>
      <c r="F16" s="3"/>
      <c r="G16" s="3"/>
      <c r="H16" s="3"/>
      <c r="I16" s="4"/>
      <c r="J16" s="8">
        <f t="shared" si="0"/>
        <v>0</v>
      </c>
      <c r="K16" s="3"/>
      <c r="L16" s="3"/>
      <c r="M16" s="64">
        <f>+IF(L16=Hoja2!$B$16,J16*(1+IFERROR(VLOOKUP(K16,Hoja2!$B$5:$E$9,2,FALSE),0))^IFERROR(VLOOKUP(K16,Hoja2!$B$5:$E$9,4,FALSE),1),0)</f>
        <v>0</v>
      </c>
      <c r="N16" s="64">
        <f>+IF(L16=Hoja2!$B$17,J16*(1+IFERROR(VLOOKUP(K16,Hoja2!$B$5:$E$9,2,FALSE),0))^IFERROR(VLOOKUP(K16,Hoja2!$B$5:$E$9,4,FALSE),1),0)</f>
        <v>0</v>
      </c>
      <c r="O16" s="64">
        <f>+IF(L16=Hoja2!$B$19,J16*(1+IFERROR(VLOOKUP(K16,Hoja2!$B$5:$E$9,2,FALSE),0))^IFERROR(VLOOKUP(K16,Hoja2!$B$5:$E$9,4,FALSE),1),0)</f>
        <v>0</v>
      </c>
      <c r="P16" s="64">
        <f>+IF(L16=Hoja2!$B$18,J16*(1+IFERROR(VLOOKUP(K16,Hoja2!$B$5:$E$9,2,FALSE),0))^IFERROR(VLOOKUP(K16,Hoja2!$B$5:$E$9,4,FALSE),1),0)</f>
        <v>0</v>
      </c>
      <c r="Q16" s="65">
        <f t="shared" si="1"/>
        <v>0</v>
      </c>
    </row>
    <row r="17" spans="2:17" x14ac:dyDescent="0.35">
      <c r="B17" s="3"/>
      <c r="C17" s="3"/>
      <c r="D17" s="3"/>
      <c r="E17" s="3"/>
      <c r="F17" s="3"/>
      <c r="G17" s="3"/>
      <c r="H17" s="3"/>
      <c r="I17" s="4"/>
      <c r="J17" s="8">
        <f t="shared" si="0"/>
        <v>0</v>
      </c>
      <c r="K17" s="3"/>
      <c r="L17" s="3"/>
      <c r="M17" s="64">
        <f>+IF(L17=Hoja2!$B$16,J17*(1+IFERROR(VLOOKUP(K17,Hoja2!$B$5:$E$9,2,FALSE),0))^IFERROR(VLOOKUP(K17,Hoja2!$B$5:$E$9,4,FALSE),1),0)</f>
        <v>0</v>
      </c>
      <c r="N17" s="64">
        <f>+IF(L17=Hoja2!$B$17,J17*(1+IFERROR(VLOOKUP(K17,Hoja2!$B$5:$E$9,2,FALSE),0))^IFERROR(VLOOKUP(K17,Hoja2!$B$5:$E$9,4,FALSE),1),0)</f>
        <v>0</v>
      </c>
      <c r="O17" s="64">
        <f>+IF(L17=Hoja2!$B$19,J17*(1+IFERROR(VLOOKUP(K17,Hoja2!$B$5:$E$9,2,FALSE),0))^IFERROR(VLOOKUP(K17,Hoja2!$B$5:$E$9,4,FALSE),1),0)</f>
        <v>0</v>
      </c>
      <c r="P17" s="64">
        <f>+IF(L17=Hoja2!$B$18,J17*(1+IFERROR(VLOOKUP(K17,Hoja2!$B$5:$E$9,2,FALSE),0))^IFERROR(VLOOKUP(K17,Hoja2!$B$5:$E$9,4,FALSE),1),0)</f>
        <v>0</v>
      </c>
      <c r="Q17" s="65">
        <f t="shared" si="1"/>
        <v>0</v>
      </c>
    </row>
    <row r="18" spans="2:17" x14ac:dyDescent="0.35">
      <c r="B18" s="3"/>
      <c r="C18" s="3"/>
      <c r="D18" s="3"/>
      <c r="E18" s="3"/>
      <c r="F18" s="3"/>
      <c r="G18" s="3"/>
      <c r="H18" s="3"/>
      <c r="I18" s="4"/>
      <c r="J18" s="8">
        <f t="shared" si="0"/>
        <v>0</v>
      </c>
      <c r="K18" s="3"/>
      <c r="L18" s="3"/>
      <c r="M18" s="64">
        <f>+IF(L18=Hoja2!$B$16,J18*(1+IFERROR(VLOOKUP(K18,Hoja2!$B$5:$E$9,2,FALSE),0))^IFERROR(VLOOKUP(K18,Hoja2!$B$5:$E$9,4,FALSE),1),0)</f>
        <v>0</v>
      </c>
      <c r="N18" s="64">
        <f>+IF(L18=Hoja2!$B$17,J18*(1+IFERROR(VLOOKUP(K18,Hoja2!$B$5:$E$9,2,FALSE),0))^IFERROR(VLOOKUP(K18,Hoja2!$B$5:$E$9,4,FALSE),1),0)</f>
        <v>0</v>
      </c>
      <c r="O18" s="64">
        <f>+IF(L18=Hoja2!$B$19,J18*(1+IFERROR(VLOOKUP(K18,Hoja2!$B$5:$E$9,2,FALSE),0))^IFERROR(VLOOKUP(K18,Hoja2!$B$5:$E$9,4,FALSE),1),0)</f>
        <v>0</v>
      </c>
      <c r="P18" s="64">
        <f>+IF(L18=Hoja2!$B$18,J18*(1+IFERROR(VLOOKUP(K18,Hoja2!$B$5:$E$9,2,FALSE),0))^IFERROR(VLOOKUP(K18,Hoja2!$B$5:$E$9,4,FALSE),1),0)</f>
        <v>0</v>
      </c>
      <c r="Q18" s="65">
        <f t="shared" si="1"/>
        <v>0</v>
      </c>
    </row>
    <row r="19" spans="2:17" x14ac:dyDescent="0.35">
      <c r="B19" s="3"/>
      <c r="C19" s="3"/>
      <c r="D19" s="3"/>
      <c r="E19" s="3"/>
      <c r="F19" s="3"/>
      <c r="G19" s="3"/>
      <c r="H19" s="3"/>
      <c r="I19" s="4"/>
      <c r="J19" s="8">
        <f t="shared" ref="J19:J27" si="2">+I19*H19</f>
        <v>0</v>
      </c>
      <c r="K19" s="3"/>
      <c r="L19" s="3"/>
      <c r="M19" s="64">
        <f>+IF(L19=Hoja2!$B$16,J19*(1+IFERROR(VLOOKUP(K19,Hoja2!$B$5:$E$9,2,FALSE),0))^IFERROR(VLOOKUP(K19,Hoja2!$B$5:$E$9,4,FALSE),1),0)</f>
        <v>0</v>
      </c>
      <c r="N19" s="64">
        <f>+IF(L19=Hoja2!$B$17,J19*(1+IFERROR(VLOOKUP(K19,Hoja2!$B$5:$E$9,2,FALSE),0))^IFERROR(VLOOKUP(K19,Hoja2!$B$5:$E$9,4,FALSE),1),0)</f>
        <v>0</v>
      </c>
      <c r="O19" s="64">
        <f>+IF(L19=Hoja2!$B$19,J19*(1+IFERROR(VLOOKUP(K19,Hoja2!$B$5:$E$9,2,FALSE),0))^IFERROR(VLOOKUP(K19,Hoja2!$B$5:$E$9,4,FALSE),1),0)</f>
        <v>0</v>
      </c>
      <c r="P19" s="64">
        <f>+IF(L19=Hoja2!$B$18,J19*(1+IFERROR(VLOOKUP(K19,Hoja2!$B$5:$E$9,2,FALSE),0))^IFERROR(VLOOKUP(K19,Hoja2!$B$5:$E$9,4,FALSE),1),0)</f>
        <v>0</v>
      </c>
      <c r="Q19" s="65">
        <f t="shared" si="1"/>
        <v>0</v>
      </c>
    </row>
    <row r="20" spans="2:17" x14ac:dyDescent="0.35">
      <c r="B20" s="3"/>
      <c r="C20" s="3"/>
      <c r="D20" s="3"/>
      <c r="E20" s="3"/>
      <c r="F20" s="3"/>
      <c r="G20" s="3"/>
      <c r="H20" s="3"/>
      <c r="I20" s="4"/>
      <c r="J20" s="8">
        <f t="shared" si="2"/>
        <v>0</v>
      </c>
      <c r="K20" s="3"/>
      <c r="L20" s="3"/>
      <c r="M20" s="64">
        <f>+IF(L20=Hoja2!$B$16,J20*(1+IFERROR(VLOOKUP(K20,Hoja2!$B$5:$E$9,2,FALSE),0))^IFERROR(VLOOKUP(K20,Hoja2!$B$5:$E$9,4,FALSE),1),0)</f>
        <v>0</v>
      </c>
      <c r="N20" s="64">
        <f>+IF(L20=Hoja2!$B$17,J20*(1+IFERROR(VLOOKUP(K20,Hoja2!$B$5:$E$9,2,FALSE),0))^IFERROR(VLOOKUP(K20,Hoja2!$B$5:$E$9,4,FALSE),1),0)</f>
        <v>0</v>
      </c>
      <c r="O20" s="64">
        <f>+IF(L20=Hoja2!$B$19,J20*(1+IFERROR(VLOOKUP(K20,Hoja2!$B$5:$E$9,2,FALSE),0))^IFERROR(VLOOKUP(K20,Hoja2!$B$5:$E$9,4,FALSE),1),0)</f>
        <v>0</v>
      </c>
      <c r="P20" s="64">
        <f>+IF(L20=Hoja2!$B$18,J20*(1+IFERROR(VLOOKUP(K20,Hoja2!$B$5:$E$9,2,FALSE),0))^IFERROR(VLOOKUP(K20,Hoja2!$B$5:$E$9,4,FALSE),1),0)</f>
        <v>0</v>
      </c>
      <c r="Q20" s="65">
        <f t="shared" si="1"/>
        <v>0</v>
      </c>
    </row>
    <row r="21" spans="2:17" x14ac:dyDescent="0.35">
      <c r="B21" s="3"/>
      <c r="C21" s="3"/>
      <c r="D21" s="3"/>
      <c r="E21" s="3"/>
      <c r="F21" s="3"/>
      <c r="G21" s="3"/>
      <c r="H21" s="3"/>
      <c r="I21" s="4"/>
      <c r="J21" s="8">
        <f t="shared" si="2"/>
        <v>0</v>
      </c>
      <c r="K21" s="3"/>
      <c r="L21" s="3"/>
      <c r="M21" s="64">
        <f>+IF(L21=Hoja2!$B$16,J21*(1+IFERROR(VLOOKUP(K21,Hoja2!$B$5:$E$9,2,FALSE),0))^IFERROR(VLOOKUP(K21,Hoja2!$B$5:$E$9,4,FALSE),1),0)</f>
        <v>0</v>
      </c>
      <c r="N21" s="64">
        <f>+IF(L21=Hoja2!$B$17,J21*(1+IFERROR(VLOOKUP(K21,Hoja2!$B$5:$E$9,2,FALSE),0))^IFERROR(VLOOKUP(K21,Hoja2!$B$5:$E$9,4,FALSE),1),0)</f>
        <v>0</v>
      </c>
      <c r="O21" s="64">
        <f>+IF(L21=Hoja2!$B$19,J21*(1+IFERROR(VLOOKUP(K21,Hoja2!$B$5:$E$9,2,FALSE),0))^IFERROR(VLOOKUP(K21,Hoja2!$B$5:$E$9,4,FALSE),1),0)</f>
        <v>0</v>
      </c>
      <c r="P21" s="64">
        <f>+IF(L21=Hoja2!$B$18,J21*(1+IFERROR(VLOOKUP(K21,Hoja2!$B$5:$E$9,2,FALSE),0))^IFERROR(VLOOKUP(K21,Hoja2!$B$5:$E$9,4,FALSE),1),0)</f>
        <v>0</v>
      </c>
      <c r="Q21" s="65">
        <f t="shared" si="1"/>
        <v>0</v>
      </c>
    </row>
    <row r="22" spans="2:17" x14ac:dyDescent="0.35">
      <c r="B22" s="3"/>
      <c r="C22" s="3"/>
      <c r="D22" s="3"/>
      <c r="E22" s="3"/>
      <c r="F22" s="3"/>
      <c r="G22" s="3"/>
      <c r="H22" s="3"/>
      <c r="I22" s="4"/>
      <c r="J22" s="8">
        <f t="shared" si="2"/>
        <v>0</v>
      </c>
      <c r="K22" s="3"/>
      <c r="L22" s="3"/>
      <c r="M22" s="64">
        <f>+IF(L22=Hoja2!$B$16,J22*(1+IFERROR(VLOOKUP(K22,Hoja2!$B$5:$E$9,2,FALSE),0))^IFERROR(VLOOKUP(K22,Hoja2!$B$5:$E$9,4,FALSE),1),0)</f>
        <v>0</v>
      </c>
      <c r="N22" s="64">
        <f>+IF(L22=Hoja2!$B$17,J22*(1+IFERROR(VLOOKUP(K22,Hoja2!$B$5:$E$9,2,FALSE),0))^IFERROR(VLOOKUP(K22,Hoja2!$B$5:$E$9,4,FALSE),1),0)</f>
        <v>0</v>
      </c>
      <c r="O22" s="64">
        <f>+IF(L22=Hoja2!$B$19,J22*(1+IFERROR(VLOOKUP(K22,Hoja2!$B$5:$E$9,2,FALSE),0))^IFERROR(VLOOKUP(K22,Hoja2!$B$5:$E$9,4,FALSE),1),0)</f>
        <v>0</v>
      </c>
      <c r="P22" s="64">
        <f>+IF(L22=Hoja2!$B$18,J22*(1+IFERROR(VLOOKUP(K22,Hoja2!$B$5:$E$9,2,FALSE),0))^IFERROR(VLOOKUP(K22,Hoja2!$B$5:$E$9,4,FALSE),1),0)</f>
        <v>0</v>
      </c>
      <c r="Q22" s="65">
        <f t="shared" si="1"/>
        <v>0</v>
      </c>
    </row>
    <row r="23" spans="2:17" x14ac:dyDescent="0.35">
      <c r="B23" s="3"/>
      <c r="C23" s="3"/>
      <c r="D23" s="3"/>
      <c r="E23" s="3"/>
      <c r="F23" s="3"/>
      <c r="G23" s="3"/>
      <c r="H23" s="3"/>
      <c r="I23" s="4"/>
      <c r="J23" s="8">
        <f t="shared" si="2"/>
        <v>0</v>
      </c>
      <c r="K23" s="3"/>
      <c r="L23" s="3"/>
      <c r="M23" s="64">
        <f>+IF(L23=Hoja2!$B$16,J23*(1+IFERROR(VLOOKUP(K23,Hoja2!$B$5:$E$9,2,FALSE),0))^IFERROR(VLOOKUP(K23,Hoja2!$B$5:$E$9,4,FALSE),1),0)</f>
        <v>0</v>
      </c>
      <c r="N23" s="64">
        <f>+IF(L23=Hoja2!$B$17,J23*(1+IFERROR(VLOOKUP(K23,Hoja2!$B$5:$E$9,2,FALSE),0))^IFERROR(VLOOKUP(K23,Hoja2!$B$5:$E$9,4,FALSE),1),0)</f>
        <v>0</v>
      </c>
      <c r="O23" s="64">
        <f>+IF(L23=Hoja2!$B$19,J23*(1+IFERROR(VLOOKUP(K23,Hoja2!$B$5:$E$9,2,FALSE),0))^IFERROR(VLOOKUP(K23,Hoja2!$B$5:$E$9,4,FALSE),1),0)</f>
        <v>0</v>
      </c>
      <c r="P23" s="64">
        <f>+IF(L23=Hoja2!$B$18,J23*(1+IFERROR(VLOOKUP(K23,Hoja2!$B$5:$E$9,2,FALSE),0))^IFERROR(VLOOKUP(K23,Hoja2!$B$5:$E$9,4,FALSE),1),0)</f>
        <v>0</v>
      </c>
      <c r="Q23" s="65">
        <f t="shared" si="1"/>
        <v>0</v>
      </c>
    </row>
    <row r="24" spans="2:17" x14ac:dyDescent="0.35">
      <c r="B24" s="3"/>
      <c r="C24" s="3"/>
      <c r="D24" s="3"/>
      <c r="E24" s="3"/>
      <c r="F24" s="3"/>
      <c r="G24" s="3"/>
      <c r="H24" s="3"/>
      <c r="I24" s="4"/>
      <c r="J24" s="8">
        <f t="shared" si="2"/>
        <v>0</v>
      </c>
      <c r="K24" s="3"/>
      <c r="L24" s="3"/>
      <c r="M24" s="64">
        <f>+IF(L24=Hoja2!$B$16,J24*(1+IFERROR(VLOOKUP(K24,Hoja2!$B$5:$E$9,2,FALSE),0))^IFERROR(VLOOKUP(K24,Hoja2!$B$5:$E$9,4,FALSE),1),0)</f>
        <v>0</v>
      </c>
      <c r="N24" s="64">
        <f>+IF(L24=Hoja2!$B$17,J24*(1+IFERROR(VLOOKUP(K24,Hoja2!$B$5:$E$9,2,FALSE),0))^IFERROR(VLOOKUP(K24,Hoja2!$B$5:$E$9,4,FALSE),1),0)</f>
        <v>0</v>
      </c>
      <c r="O24" s="64">
        <f>+IF(L24=Hoja2!$B$19,J24*(1+IFERROR(VLOOKUP(K24,Hoja2!$B$5:$E$9,2,FALSE),0))^IFERROR(VLOOKUP(K24,Hoja2!$B$5:$E$9,4,FALSE),1),0)</f>
        <v>0</v>
      </c>
      <c r="P24" s="64">
        <f>+IF(L24=Hoja2!$B$18,J24*(1+IFERROR(VLOOKUP(K24,Hoja2!$B$5:$E$9,2,FALSE),0))^IFERROR(VLOOKUP(K24,Hoja2!$B$5:$E$9,4,FALSE),1),0)</f>
        <v>0</v>
      </c>
      <c r="Q24" s="65">
        <f t="shared" si="1"/>
        <v>0</v>
      </c>
    </row>
    <row r="25" spans="2:17" x14ac:dyDescent="0.35">
      <c r="B25" s="3"/>
      <c r="C25" s="3"/>
      <c r="D25" s="3"/>
      <c r="E25" s="3"/>
      <c r="F25" s="3"/>
      <c r="G25" s="3"/>
      <c r="H25" s="3"/>
      <c r="I25" s="4"/>
      <c r="J25" s="8">
        <f t="shared" si="2"/>
        <v>0</v>
      </c>
      <c r="K25" s="3"/>
      <c r="L25" s="3"/>
      <c r="M25" s="64">
        <f>+IF(L25=Hoja2!$B$16,J25*(1+IFERROR(VLOOKUP(K25,Hoja2!$B$5:$E$9,2,FALSE),0))^IFERROR(VLOOKUP(K25,Hoja2!$B$5:$E$9,4,FALSE),1),0)</f>
        <v>0</v>
      </c>
      <c r="N25" s="64">
        <f>+IF(L25=Hoja2!$B$17,J25*(1+IFERROR(VLOOKUP(K25,Hoja2!$B$5:$E$9,2,FALSE),0))^IFERROR(VLOOKUP(K25,Hoja2!$B$5:$E$9,4,FALSE),1),0)</f>
        <v>0</v>
      </c>
      <c r="O25" s="64">
        <f>+IF(L25=Hoja2!$B$19,J25*(1+IFERROR(VLOOKUP(K25,Hoja2!$B$5:$E$9,2,FALSE),0))^IFERROR(VLOOKUP(K25,Hoja2!$B$5:$E$9,4,FALSE),1),0)</f>
        <v>0</v>
      </c>
      <c r="P25" s="64">
        <f>+IF(L25=Hoja2!$B$18,J25*(1+IFERROR(VLOOKUP(K25,Hoja2!$B$5:$E$9,2,FALSE),0))^IFERROR(VLOOKUP(K25,Hoja2!$B$5:$E$9,4,FALSE),1),0)</f>
        <v>0</v>
      </c>
      <c r="Q25" s="65">
        <f t="shared" si="1"/>
        <v>0</v>
      </c>
    </row>
    <row r="26" spans="2:17" x14ac:dyDescent="0.35">
      <c r="B26" s="3"/>
      <c r="C26" s="3"/>
      <c r="D26" s="3"/>
      <c r="E26" s="3"/>
      <c r="F26" s="3"/>
      <c r="G26" s="3"/>
      <c r="H26" s="3"/>
      <c r="I26" s="4"/>
      <c r="J26" s="8">
        <f t="shared" si="2"/>
        <v>0</v>
      </c>
      <c r="K26" s="3"/>
      <c r="L26" s="3"/>
      <c r="M26" s="64">
        <f>+IF(L26=Hoja2!$B$16,J26*(1+IFERROR(VLOOKUP(K26,Hoja2!$B$5:$E$9,2,FALSE),0))^IFERROR(VLOOKUP(K26,Hoja2!$B$5:$E$9,4,FALSE),1),0)</f>
        <v>0</v>
      </c>
      <c r="N26" s="64">
        <f>+IF(L26=Hoja2!$B$17,J26*(1+IFERROR(VLOOKUP(K26,Hoja2!$B$5:$E$9,2,FALSE),0))^IFERROR(VLOOKUP(K26,Hoja2!$B$5:$E$9,4,FALSE),1),0)</f>
        <v>0</v>
      </c>
      <c r="O26" s="64">
        <f>+IF(L26=Hoja2!$B$19,J26*(1+IFERROR(VLOOKUP(K26,Hoja2!$B$5:$E$9,2,FALSE),0))^IFERROR(VLOOKUP(K26,Hoja2!$B$5:$E$9,4,FALSE),1),0)</f>
        <v>0</v>
      </c>
      <c r="P26" s="64">
        <f>+IF(L26=Hoja2!$B$18,J26*(1+IFERROR(VLOOKUP(K26,Hoja2!$B$5:$E$9,2,FALSE),0))^IFERROR(VLOOKUP(K26,Hoja2!$B$5:$E$9,4,FALSE),1),0)</f>
        <v>0</v>
      </c>
      <c r="Q26" s="65">
        <f t="shared" si="1"/>
        <v>0</v>
      </c>
    </row>
    <row r="27" spans="2:17" x14ac:dyDescent="0.35">
      <c r="B27" s="3"/>
      <c r="C27" s="3"/>
      <c r="D27" s="3"/>
      <c r="E27" s="3"/>
      <c r="F27" s="3"/>
      <c r="G27" s="3"/>
      <c r="H27" s="3"/>
      <c r="I27" s="4"/>
      <c r="J27" s="8">
        <f t="shared" si="2"/>
        <v>0</v>
      </c>
      <c r="K27" s="3"/>
      <c r="L27" s="3"/>
      <c r="M27" s="64">
        <f>+IF(L27=Hoja2!$B$16,J27*(1+IFERROR(VLOOKUP(K27,Hoja2!$B$5:$E$9,2,FALSE),0))^IFERROR(VLOOKUP(K27,Hoja2!$B$5:$E$9,4,FALSE),1),0)</f>
        <v>0</v>
      </c>
      <c r="N27" s="64">
        <f>+IF(L27=Hoja2!$B$17,J27*(1+IFERROR(VLOOKUP(K27,Hoja2!$B$5:$E$9,2,FALSE),0))^IFERROR(VLOOKUP(K27,Hoja2!$B$5:$E$9,4,FALSE),1),0)</f>
        <v>0</v>
      </c>
      <c r="O27" s="64">
        <f>+IF(L27=Hoja2!$B$19,J27*(1+IFERROR(VLOOKUP(K27,Hoja2!$B$5:$E$9,2,FALSE),0))^IFERROR(VLOOKUP(K27,Hoja2!$B$5:$E$9,4,FALSE),1),0)</f>
        <v>0</v>
      </c>
      <c r="P27" s="64">
        <f>+IF(L27=Hoja2!$B$18,J27*(1+IFERROR(VLOOKUP(K27,Hoja2!$B$5:$E$9,2,FALSE),0))^IFERROR(VLOOKUP(K27,Hoja2!$B$5:$E$9,4,FALSE),1),0)</f>
        <v>0</v>
      </c>
      <c r="Q27" s="65">
        <f t="shared" si="1"/>
        <v>0</v>
      </c>
    </row>
    <row r="28" spans="2:17" x14ac:dyDescent="0.35">
      <c r="B28" s="3"/>
      <c r="C28" s="3"/>
      <c r="D28" s="3"/>
      <c r="E28" s="3"/>
      <c r="F28" s="3"/>
      <c r="G28" s="3"/>
      <c r="H28" s="3"/>
      <c r="I28" s="4"/>
      <c r="J28" s="8">
        <f t="shared" si="0"/>
        <v>0</v>
      </c>
      <c r="K28" s="3"/>
      <c r="L28" s="3"/>
      <c r="M28" s="64">
        <f>+IF(L28=Hoja2!$B$16,J28*(1+IFERROR(VLOOKUP(K28,Hoja2!$B$5:$E$9,2,FALSE),0))^IFERROR(VLOOKUP(K28,Hoja2!$B$5:$E$9,4,FALSE),1),0)</f>
        <v>0</v>
      </c>
      <c r="N28" s="64">
        <f>+IF(L28=Hoja2!$B$17,J28*(1+IFERROR(VLOOKUP(K28,Hoja2!$B$5:$E$9,2,FALSE),0))^IFERROR(VLOOKUP(K28,Hoja2!$B$5:$E$9,4,FALSE),1),0)</f>
        <v>0</v>
      </c>
      <c r="O28" s="64">
        <f>+IF(L28=Hoja2!$B$19,J28*(1+IFERROR(VLOOKUP(K28,Hoja2!$B$5:$E$9,2,FALSE),0))^IFERROR(VLOOKUP(K28,Hoja2!$B$5:$E$9,4,FALSE),1),0)</f>
        <v>0</v>
      </c>
      <c r="P28" s="64">
        <f>+IF(L28=Hoja2!$B$18,J28*(1+IFERROR(VLOOKUP(K28,Hoja2!$B$5:$E$9,2,FALSE),0))^IFERROR(VLOOKUP(K28,Hoja2!$B$5:$E$9,4,FALSE),1),0)</f>
        <v>0</v>
      </c>
      <c r="Q28" s="65">
        <f t="shared" si="1"/>
        <v>0</v>
      </c>
    </row>
    <row r="29" spans="2:17" x14ac:dyDescent="0.35">
      <c r="B29" s="3"/>
      <c r="C29" s="3"/>
      <c r="D29" s="3"/>
      <c r="E29" s="3"/>
      <c r="F29" s="3"/>
      <c r="G29" s="3"/>
      <c r="H29" s="3"/>
      <c r="I29" s="4"/>
      <c r="J29" s="8">
        <f t="shared" si="0"/>
        <v>0</v>
      </c>
      <c r="K29" s="3"/>
      <c r="L29" s="3"/>
      <c r="M29" s="64">
        <f>+IF(L29=Hoja2!$B$16,J29*(1+IFERROR(VLOOKUP(K29,Hoja2!$B$5:$E$9,2,FALSE),0))^IFERROR(VLOOKUP(K29,Hoja2!$B$5:$E$9,4,FALSE),1),0)</f>
        <v>0</v>
      </c>
      <c r="N29" s="64">
        <f>+IF(L29=Hoja2!$B$17,J29*(1+IFERROR(VLOOKUP(K29,Hoja2!$B$5:$E$9,2,FALSE),0))^IFERROR(VLOOKUP(K29,Hoja2!$B$5:$E$9,4,FALSE),1),0)</f>
        <v>0</v>
      </c>
      <c r="O29" s="64">
        <f>+IF(L29=Hoja2!$B$19,J29*(1+IFERROR(VLOOKUP(K29,Hoja2!$B$5:$E$9,2,FALSE),0))^IFERROR(VLOOKUP(K29,Hoja2!$B$5:$E$9,4,FALSE),1),0)</f>
        <v>0</v>
      </c>
      <c r="P29" s="64">
        <f>+IF(L29=Hoja2!$B$18,J29*(1+IFERROR(VLOOKUP(K29,Hoja2!$B$5:$E$9,2,FALSE),0))^IFERROR(VLOOKUP(K29,Hoja2!$B$5:$E$9,4,FALSE),1),0)</f>
        <v>0</v>
      </c>
      <c r="Q29" s="65">
        <f t="shared" si="1"/>
        <v>0</v>
      </c>
    </row>
    <row r="30" spans="2:17" x14ac:dyDescent="0.35">
      <c r="B30" s="3"/>
      <c r="C30" s="3"/>
      <c r="D30" s="3"/>
      <c r="E30" s="3"/>
      <c r="F30" s="3"/>
      <c r="G30" s="3"/>
      <c r="H30" s="3"/>
      <c r="I30" s="4"/>
      <c r="J30" s="8">
        <f t="shared" si="0"/>
        <v>0</v>
      </c>
      <c r="K30" s="3"/>
      <c r="L30" s="3"/>
      <c r="M30" s="64">
        <f>+IF(L30=Hoja2!$B$16,J30*(1+IFERROR(VLOOKUP(K30,Hoja2!$B$5:$E$9,2,FALSE),0))^IFERROR(VLOOKUP(K30,Hoja2!$B$5:$E$9,4,FALSE),1),0)</f>
        <v>0</v>
      </c>
      <c r="N30" s="64">
        <f>+IF(L30=Hoja2!$B$17,J30*(1+IFERROR(VLOOKUP(K30,Hoja2!$B$5:$E$9,2,FALSE),0))^IFERROR(VLOOKUP(K30,Hoja2!$B$5:$E$9,4,FALSE),1),0)</f>
        <v>0</v>
      </c>
      <c r="O30" s="64">
        <f>+IF(L30=Hoja2!$B$19,J30*(1+IFERROR(VLOOKUP(K30,Hoja2!$B$5:$E$9,2,FALSE),0))^IFERROR(VLOOKUP(K30,Hoja2!$B$5:$E$9,4,FALSE),1),0)</f>
        <v>0</v>
      </c>
      <c r="P30" s="64">
        <f>+IF(L30=Hoja2!$B$18,J30*(1+IFERROR(VLOOKUP(K30,Hoja2!$B$5:$E$9,2,FALSE),0))^IFERROR(VLOOKUP(K30,Hoja2!$B$5:$E$9,4,FALSE),1),0)</f>
        <v>0</v>
      </c>
      <c r="Q30" s="65">
        <f t="shared" si="1"/>
        <v>0</v>
      </c>
    </row>
    <row r="31" spans="2:17" x14ac:dyDescent="0.35">
      <c r="B31" s="3"/>
      <c r="C31" s="3"/>
      <c r="D31" s="3"/>
      <c r="E31" s="3"/>
      <c r="F31" s="3"/>
      <c r="G31" s="3"/>
      <c r="H31" s="3"/>
      <c r="I31" s="4"/>
      <c r="J31" s="8">
        <f t="shared" si="0"/>
        <v>0</v>
      </c>
      <c r="K31" s="3"/>
      <c r="L31" s="3"/>
      <c r="M31" s="64">
        <f>+IF(L31=Hoja2!$B$16,J31*(1+IFERROR(VLOOKUP(K31,Hoja2!$B$5:$E$9,2,FALSE),0))^IFERROR(VLOOKUP(K31,Hoja2!$B$5:$E$9,4,FALSE),1),0)</f>
        <v>0</v>
      </c>
      <c r="N31" s="64">
        <f>+IF(L31=Hoja2!$B$17,J31*(1+IFERROR(VLOOKUP(K31,Hoja2!$B$5:$E$9,2,FALSE),0))^IFERROR(VLOOKUP(K31,Hoja2!$B$5:$E$9,4,FALSE),1),0)</f>
        <v>0</v>
      </c>
      <c r="O31" s="64">
        <f>+IF(L31=Hoja2!$B$19,J31*(1+IFERROR(VLOOKUP(K31,Hoja2!$B$5:$E$9,2,FALSE),0))^IFERROR(VLOOKUP(K31,Hoja2!$B$5:$E$9,4,FALSE),1),0)</f>
        <v>0</v>
      </c>
      <c r="P31" s="64">
        <f>+IF(L31=Hoja2!$B$18,J31*(1+IFERROR(VLOOKUP(K31,Hoja2!$B$5:$E$9,2,FALSE),0))^IFERROR(VLOOKUP(K31,Hoja2!$B$5:$E$9,4,FALSE),1),0)</f>
        <v>0</v>
      </c>
      <c r="Q31" s="65">
        <f t="shared" si="1"/>
        <v>0</v>
      </c>
    </row>
    <row r="32" spans="2:17" x14ac:dyDescent="0.35">
      <c r="B32" s="3"/>
      <c r="C32" s="3"/>
      <c r="D32" s="3"/>
      <c r="E32" s="3"/>
      <c r="F32" s="3"/>
      <c r="G32" s="3"/>
      <c r="H32" s="3"/>
      <c r="I32" s="4"/>
      <c r="J32" s="8">
        <f t="shared" si="0"/>
        <v>0</v>
      </c>
      <c r="K32" s="3"/>
      <c r="L32" s="3"/>
      <c r="M32" s="64">
        <f>+IF(L32=Hoja2!$B$16,J32*(1+IFERROR(VLOOKUP(K32,Hoja2!$B$5:$E$9,2,FALSE),0))^IFERROR(VLOOKUP(K32,Hoja2!$B$5:$E$9,4,FALSE),1),0)</f>
        <v>0</v>
      </c>
      <c r="N32" s="64">
        <f>+IF(L32=Hoja2!$B$17,J32*(1+IFERROR(VLOOKUP(K32,Hoja2!$B$5:$E$9,2,FALSE),0))^IFERROR(VLOOKUP(K32,Hoja2!$B$5:$E$9,4,FALSE),1),0)</f>
        <v>0</v>
      </c>
      <c r="O32" s="64">
        <f>+IF(L32=Hoja2!$B$19,J32*(1+IFERROR(VLOOKUP(K32,Hoja2!$B$5:$E$9,2,FALSE),0))^IFERROR(VLOOKUP(K32,Hoja2!$B$5:$E$9,4,FALSE),1),0)</f>
        <v>0</v>
      </c>
      <c r="P32" s="64">
        <f>+IF(L32=Hoja2!$B$18,J32*(1+IFERROR(VLOOKUP(K32,Hoja2!$B$5:$E$9,2,FALSE),0))^IFERROR(VLOOKUP(K32,Hoja2!$B$5:$E$9,4,FALSE),1),0)</f>
        <v>0</v>
      </c>
      <c r="Q32" s="65">
        <f t="shared" si="1"/>
        <v>0</v>
      </c>
    </row>
    <row r="33" spans="2:17" x14ac:dyDescent="0.35">
      <c r="B33" s="3"/>
      <c r="C33" s="3"/>
      <c r="D33" s="3"/>
      <c r="E33" s="3"/>
      <c r="F33" s="3"/>
      <c r="G33" s="3"/>
      <c r="H33" s="3"/>
      <c r="I33" s="4"/>
      <c r="J33" s="8">
        <f t="shared" si="0"/>
        <v>0</v>
      </c>
      <c r="K33" s="3"/>
      <c r="L33" s="3"/>
      <c r="M33" s="64">
        <f>+IF(L33=Hoja2!$B$16,J33*(1+IFERROR(VLOOKUP(K33,Hoja2!$B$5:$E$9,2,FALSE),0))^IFERROR(VLOOKUP(K33,Hoja2!$B$5:$E$9,4,FALSE),1),0)</f>
        <v>0</v>
      </c>
      <c r="N33" s="64">
        <f>+IF(L33=Hoja2!$B$17,J33*(1+IFERROR(VLOOKUP(K33,Hoja2!$B$5:$E$9,2,FALSE),0))^IFERROR(VLOOKUP(K33,Hoja2!$B$5:$E$9,4,FALSE),1),0)</f>
        <v>0</v>
      </c>
      <c r="O33" s="64">
        <f>+IF(L33=Hoja2!$B$19,J33*(1+IFERROR(VLOOKUP(K33,Hoja2!$B$5:$E$9,2,FALSE),0))^IFERROR(VLOOKUP(K33,Hoja2!$B$5:$E$9,4,FALSE),1),0)</f>
        <v>0</v>
      </c>
      <c r="P33" s="64">
        <f>+IF(L33=Hoja2!$B$18,J33*(1+IFERROR(VLOOKUP(K33,Hoja2!$B$5:$E$9,2,FALSE),0))^IFERROR(VLOOKUP(K33,Hoja2!$B$5:$E$9,4,FALSE),1),0)</f>
        <v>0</v>
      </c>
      <c r="Q33" s="65">
        <f t="shared" si="1"/>
        <v>0</v>
      </c>
    </row>
    <row r="34" spans="2:17" x14ac:dyDescent="0.35">
      <c r="B34" s="3"/>
      <c r="C34" s="3"/>
      <c r="D34" s="3"/>
      <c r="E34" s="3"/>
      <c r="F34" s="3"/>
      <c r="G34" s="3"/>
      <c r="H34" s="3"/>
      <c r="I34" s="4"/>
      <c r="J34" s="8">
        <f t="shared" si="0"/>
        <v>0</v>
      </c>
      <c r="K34" s="3"/>
      <c r="L34" s="3"/>
      <c r="M34" s="64">
        <f>+IF(L34=Hoja2!$B$16,J34*(1+IFERROR(VLOOKUP(K34,Hoja2!$B$5:$E$9,2,FALSE),0))^IFERROR(VLOOKUP(K34,Hoja2!$B$5:$E$9,4,FALSE),1),0)</f>
        <v>0</v>
      </c>
      <c r="N34" s="64">
        <f>+IF(L34=Hoja2!$B$17,J34*(1+IFERROR(VLOOKUP(K34,Hoja2!$B$5:$E$9,2,FALSE),0))^IFERROR(VLOOKUP(K34,Hoja2!$B$5:$E$9,4,FALSE),1),0)</f>
        <v>0</v>
      </c>
      <c r="O34" s="64">
        <f>+IF(L34=Hoja2!$B$19,J34*(1+IFERROR(VLOOKUP(K34,Hoja2!$B$5:$E$9,2,FALSE),0))^IFERROR(VLOOKUP(K34,Hoja2!$B$5:$E$9,4,FALSE),1),0)</f>
        <v>0</v>
      </c>
      <c r="P34" s="64">
        <f>+IF(L34=Hoja2!$B$18,J34*(1+IFERROR(VLOOKUP(K34,Hoja2!$B$5:$E$9,2,FALSE),0))^IFERROR(VLOOKUP(K34,Hoja2!$B$5:$E$9,4,FALSE),1),0)</f>
        <v>0</v>
      </c>
      <c r="Q34" s="65">
        <f t="shared" si="1"/>
        <v>0</v>
      </c>
    </row>
    <row r="35" spans="2:17" x14ac:dyDescent="0.35">
      <c r="B35" s="3"/>
      <c r="C35" s="3"/>
      <c r="D35" s="3"/>
      <c r="E35" s="3"/>
      <c r="F35" s="3"/>
      <c r="G35" s="3"/>
      <c r="H35" s="3"/>
      <c r="I35" s="4"/>
      <c r="J35" s="8">
        <f t="shared" si="0"/>
        <v>0</v>
      </c>
      <c r="K35" s="3"/>
      <c r="L35" s="3"/>
      <c r="M35" s="64">
        <f>+IF(L35=Hoja2!$B$16,J35*(1+IFERROR(VLOOKUP(K35,Hoja2!$B$5:$E$9,2,FALSE),0))^IFERROR(VLOOKUP(K35,Hoja2!$B$5:$E$9,4,FALSE),1),0)</f>
        <v>0</v>
      </c>
      <c r="N35" s="64">
        <f>+IF(L35=Hoja2!$B$17,J35*(1+IFERROR(VLOOKUP(K35,Hoja2!$B$5:$E$9,2,FALSE),0))^IFERROR(VLOOKUP(K35,Hoja2!$B$5:$E$9,4,FALSE),1),0)</f>
        <v>0</v>
      </c>
      <c r="O35" s="64">
        <f>+IF(L35=Hoja2!$B$19,J35*(1+IFERROR(VLOOKUP(K35,Hoja2!$B$5:$E$9,2,FALSE),0))^IFERROR(VLOOKUP(K35,Hoja2!$B$5:$E$9,4,FALSE),1),0)</f>
        <v>0</v>
      </c>
      <c r="P35" s="64">
        <f>+IF(L35=Hoja2!$B$18,J35*(1+IFERROR(VLOOKUP(K35,Hoja2!$B$5:$E$9,2,FALSE),0))^IFERROR(VLOOKUP(K35,Hoja2!$B$5:$E$9,4,FALSE),1),0)</f>
        <v>0</v>
      </c>
      <c r="Q35" s="65">
        <f t="shared" si="1"/>
        <v>0</v>
      </c>
    </row>
    <row r="36" spans="2:17" x14ac:dyDescent="0.35">
      <c r="B36" s="3"/>
      <c r="C36" s="3"/>
      <c r="D36" s="3"/>
      <c r="E36" s="3"/>
      <c r="F36" s="3"/>
      <c r="G36" s="3"/>
      <c r="H36" s="3"/>
      <c r="I36" s="4"/>
      <c r="J36" s="8">
        <f t="shared" si="0"/>
        <v>0</v>
      </c>
      <c r="K36" s="3"/>
      <c r="L36" s="3"/>
      <c r="M36" s="64">
        <f>+IF(L36=Hoja2!$B$16,J36*(1+IFERROR(VLOOKUP(K36,Hoja2!$B$5:$E$9,2,FALSE),0))^IFERROR(VLOOKUP(K36,Hoja2!$B$5:$E$9,4,FALSE),1),0)</f>
        <v>0</v>
      </c>
      <c r="N36" s="64">
        <f>+IF(L36=Hoja2!$B$17,J36*(1+IFERROR(VLOOKUP(K36,Hoja2!$B$5:$E$9,2,FALSE),0))^IFERROR(VLOOKUP(K36,Hoja2!$B$5:$E$9,4,FALSE),1),0)</f>
        <v>0</v>
      </c>
      <c r="O36" s="64">
        <f>+IF(L36=Hoja2!$B$19,J36*(1+IFERROR(VLOOKUP(K36,Hoja2!$B$5:$E$9,2,FALSE),0))^IFERROR(VLOOKUP(K36,Hoja2!$B$5:$E$9,4,FALSE),1),0)</f>
        <v>0</v>
      </c>
      <c r="P36" s="64">
        <f>+IF(L36=Hoja2!$B$18,J36*(1+IFERROR(VLOOKUP(K36,Hoja2!$B$5:$E$9,2,FALSE),0))^IFERROR(VLOOKUP(K36,Hoja2!$B$5:$E$9,4,FALSE),1),0)</f>
        <v>0</v>
      </c>
      <c r="Q36" s="65">
        <f t="shared" si="1"/>
        <v>0</v>
      </c>
    </row>
    <row r="37" spans="2:17" x14ac:dyDescent="0.35">
      <c r="B37" s="3"/>
      <c r="C37" s="3"/>
      <c r="D37" s="3"/>
      <c r="E37" s="3"/>
      <c r="F37" s="3"/>
      <c r="G37" s="3"/>
      <c r="H37" s="3"/>
      <c r="I37" s="4"/>
      <c r="J37" s="8">
        <f t="shared" si="0"/>
        <v>0</v>
      </c>
      <c r="K37" s="3"/>
      <c r="L37" s="3"/>
      <c r="M37" s="64">
        <f>+IF(L37=Hoja2!$B$16,J37*(1+IFERROR(VLOOKUP(K37,Hoja2!$B$5:$E$9,2,FALSE),0))^IFERROR(VLOOKUP(K37,Hoja2!$B$5:$E$9,4,FALSE),1),0)</f>
        <v>0</v>
      </c>
      <c r="N37" s="64">
        <f>+IF(L37=Hoja2!$B$17,J37*(1+IFERROR(VLOOKUP(K37,Hoja2!$B$5:$E$9,2,FALSE),0))^IFERROR(VLOOKUP(K37,Hoja2!$B$5:$E$9,4,FALSE),1),0)</f>
        <v>0</v>
      </c>
      <c r="O37" s="64">
        <f>+IF(L37=Hoja2!$B$19,J37*(1+IFERROR(VLOOKUP(K37,Hoja2!$B$5:$E$9,2,FALSE),0))^IFERROR(VLOOKUP(K37,Hoja2!$B$5:$E$9,4,FALSE),1),0)</f>
        <v>0</v>
      </c>
      <c r="P37" s="64">
        <f>+IF(L37=Hoja2!$B$18,J37*(1+IFERROR(VLOOKUP(K37,Hoja2!$B$5:$E$9,2,FALSE),0))^IFERROR(VLOOKUP(K37,Hoja2!$B$5:$E$9,4,FALSE),1),0)</f>
        <v>0</v>
      </c>
      <c r="Q37" s="65">
        <f t="shared" si="1"/>
        <v>0</v>
      </c>
    </row>
    <row r="38" spans="2:17" x14ac:dyDescent="0.35">
      <c r="B38" s="3"/>
      <c r="C38" s="3"/>
      <c r="D38" s="3"/>
      <c r="E38" s="3"/>
      <c r="F38" s="3"/>
      <c r="G38" s="3"/>
      <c r="H38" s="3"/>
      <c r="I38" s="4"/>
      <c r="J38" s="8">
        <f t="shared" si="0"/>
        <v>0</v>
      </c>
      <c r="K38" s="3"/>
      <c r="L38" s="3"/>
      <c r="M38" s="64">
        <f>+IF(L38=Hoja2!$B$16,J38*(1+IFERROR(VLOOKUP(K38,Hoja2!$B$5:$E$9,2,FALSE),0))^IFERROR(VLOOKUP(K38,Hoja2!$B$5:$E$9,4,FALSE),1),0)</f>
        <v>0</v>
      </c>
      <c r="N38" s="64">
        <f>+IF(L38=Hoja2!$B$17,J38*(1+IFERROR(VLOOKUP(K38,Hoja2!$B$5:$E$9,2,FALSE),0))^IFERROR(VLOOKUP(K38,Hoja2!$B$5:$E$9,4,FALSE),1),0)</f>
        <v>0</v>
      </c>
      <c r="O38" s="64">
        <f>+IF(L38=Hoja2!$B$19,J38*(1+IFERROR(VLOOKUP(K38,Hoja2!$B$5:$E$9,2,FALSE),0))^IFERROR(VLOOKUP(K38,Hoja2!$B$5:$E$9,4,FALSE),1),0)</f>
        <v>0</v>
      </c>
      <c r="P38" s="64">
        <f>+IF(L38=Hoja2!$B$18,J38*(1+IFERROR(VLOOKUP(K38,Hoja2!$B$5:$E$9,2,FALSE),0))^IFERROR(VLOOKUP(K38,Hoja2!$B$5:$E$9,4,FALSE),1),0)</f>
        <v>0</v>
      </c>
      <c r="Q38" s="65">
        <f t="shared" si="1"/>
        <v>0</v>
      </c>
    </row>
    <row r="39" spans="2:17" x14ac:dyDescent="0.35">
      <c r="M39" s="66">
        <f>+SUM(M9:M38)</f>
        <v>0</v>
      </c>
      <c r="N39" s="66">
        <f>+SUM(N9:N38)</f>
        <v>0</v>
      </c>
      <c r="O39" s="66">
        <f>+SUM(O9:O38)</f>
        <v>0</v>
      </c>
      <c r="P39" s="66">
        <f>+SUM(P9:P38)</f>
        <v>0</v>
      </c>
      <c r="Q39" s="66">
        <f>+SUM(Q9:Q38)</f>
        <v>0</v>
      </c>
    </row>
  </sheetData>
  <sheetProtection algorithmName="SHA-512" hashValue="PVNYr8DhctQZfLisd7WdGt7drq9+xEGdd+AIvYSwqDPLfHsotV6PiaeKPA5xnkcouyxhp/tDoWTO+lhRbVdEog==" saltValue="74qAvNfqVNASAw0nAEfG8Q==" spinCount="100000" sheet="1" objects="1" scenarios="1"/>
  <mergeCells count="2">
    <mergeCell ref="D3:Q3"/>
    <mergeCell ref="C5:Q5"/>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Hoja2!$B$5:$B$9</xm:f>
          </x14:formula1>
          <xm:sqref>K9:K38</xm:sqref>
        </x14:dataValidation>
        <x14:dataValidation type="list" allowBlank="1" showInputMessage="1" showErrorMessage="1" xr:uid="{00000000-0002-0000-0700-000001000000}">
          <x14:formula1>
            <xm:f>Hoja2!$B$16:$B$19</xm:f>
          </x14:formula1>
          <xm:sqref>L9:L38</xm:sqref>
        </x14:dataValidation>
        <x14:dataValidation type="list" allowBlank="1" showInputMessage="1" showErrorMessage="1" xr:uid="{00000000-0002-0000-0700-000002000000}">
          <x14:formula1>
            <xm:f>'Ficha Resumen'!$D$8:$D$16</xm:f>
          </x14:formula1>
          <xm:sqref>B9:B38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3:S37"/>
  <sheetViews>
    <sheetView showGridLines="0" showRowColHeader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baseColWidth="10" defaultColWidth="11.453125" defaultRowHeight="14.5" x14ac:dyDescent="0.35"/>
  <cols>
    <col min="1" max="1" width="2.26953125" customWidth="1"/>
    <col min="2" max="2" width="23.1796875" customWidth="1"/>
    <col min="3" max="3" width="32.81640625" customWidth="1"/>
    <col min="4" max="4" width="25.453125" hidden="1" customWidth="1"/>
    <col min="5" max="5" width="15.453125" hidden="1" customWidth="1"/>
    <col min="6" max="6" width="24.54296875" hidden="1" customWidth="1"/>
    <col min="7" max="7" width="18" hidden="1" customWidth="1"/>
    <col min="8" max="10" width="18" customWidth="1"/>
    <col min="11" max="14" width="19.1796875" customWidth="1"/>
    <col min="15" max="15" width="20.54296875" customWidth="1"/>
  </cols>
  <sheetData>
    <row r="3" spans="2:19" ht="24" customHeight="1" x14ac:dyDescent="0.35">
      <c r="C3" s="11" t="s">
        <v>15</v>
      </c>
      <c r="D3" s="233">
        <f>+'Ficha Resumen'!D18</f>
        <v>0</v>
      </c>
      <c r="E3" s="234"/>
      <c r="F3" s="234"/>
      <c r="G3" s="234"/>
      <c r="H3" s="234"/>
      <c r="I3" s="234"/>
      <c r="J3" s="234"/>
      <c r="K3" s="234"/>
      <c r="L3" s="234"/>
      <c r="M3" s="234"/>
      <c r="N3" s="234"/>
      <c r="O3" s="235"/>
      <c r="P3" s="42"/>
    </row>
    <row r="5" spans="2:19" ht="21" x14ac:dyDescent="0.5">
      <c r="C5" s="211" t="s">
        <v>55</v>
      </c>
      <c r="D5" s="211"/>
      <c r="E5" s="211"/>
      <c r="F5" s="211"/>
      <c r="G5" s="211"/>
      <c r="H5" s="211"/>
      <c r="I5" s="211"/>
      <c r="J5" s="211"/>
      <c r="K5" s="211"/>
      <c r="L5" s="211"/>
      <c r="M5" s="211"/>
      <c r="N5" s="211"/>
      <c r="O5" s="211"/>
      <c r="P5" s="42"/>
    </row>
    <row r="6" spans="2:19" ht="21" x14ac:dyDescent="0.5">
      <c r="C6" s="14" t="s">
        <v>35</v>
      </c>
      <c r="D6" s="41"/>
      <c r="E6" s="41"/>
      <c r="F6" s="41"/>
      <c r="G6" s="41"/>
      <c r="H6" s="41"/>
      <c r="I6" s="41"/>
      <c r="J6" s="41"/>
      <c r="K6" s="41"/>
      <c r="L6" s="41"/>
      <c r="M6" s="41"/>
      <c r="N6" s="41"/>
      <c r="O6" s="41"/>
      <c r="P6" s="41"/>
    </row>
    <row r="7" spans="2:19" s="67" customFormat="1" ht="12.75" customHeight="1" x14ac:dyDescent="0.5">
      <c r="B7" s="97"/>
      <c r="C7" s="98"/>
      <c r="D7" s="98"/>
      <c r="E7" s="98"/>
      <c r="F7" s="98"/>
      <c r="G7" s="98"/>
      <c r="H7" s="68"/>
      <c r="I7" s="68"/>
      <c r="J7" s="68"/>
      <c r="K7" s="68"/>
      <c r="L7" s="68"/>
      <c r="M7" s="68"/>
      <c r="N7" s="68"/>
      <c r="O7" s="68"/>
      <c r="P7" s="69"/>
      <c r="Q7" s="69"/>
      <c r="R7" s="69"/>
      <c r="S7" s="69"/>
    </row>
    <row r="8" spans="2:19" s="42" customFormat="1" ht="31" x14ac:dyDescent="0.35">
      <c r="B8" s="16" t="s">
        <v>175</v>
      </c>
      <c r="C8" s="16" t="s">
        <v>241</v>
      </c>
      <c r="D8" s="16" t="s">
        <v>180</v>
      </c>
      <c r="E8" s="16" t="s">
        <v>176</v>
      </c>
      <c r="F8" s="16" t="s">
        <v>177</v>
      </c>
      <c r="G8" s="16" t="s">
        <v>4</v>
      </c>
      <c r="H8" s="18" t="s">
        <v>198</v>
      </c>
      <c r="I8" s="16" t="s">
        <v>17</v>
      </c>
      <c r="J8" s="16" t="s">
        <v>33</v>
      </c>
      <c r="K8" s="32" t="str">
        <f>+'Eventos Académicos'!M8</f>
        <v>Financiado Caja</v>
      </c>
      <c r="L8" s="32" t="str">
        <f>+'Eventos Académicos'!N8</f>
        <v>Financiado No Caja</v>
      </c>
      <c r="M8" s="32" t="str">
        <f>+'Eventos Académicos'!O8</f>
        <v>Contrapartida Especie</v>
      </c>
      <c r="N8" s="32" t="str">
        <f>+'Eventos Académicos'!P8</f>
        <v>Contrapartida Efectivo</v>
      </c>
      <c r="O8" s="18" t="s">
        <v>6</v>
      </c>
    </row>
    <row r="9" spans="2:19" x14ac:dyDescent="0.35">
      <c r="B9" s="3"/>
      <c r="C9" s="3"/>
      <c r="D9" s="3"/>
      <c r="E9" s="3"/>
      <c r="F9" s="3"/>
      <c r="G9" s="3"/>
      <c r="H9" s="4"/>
      <c r="I9" s="3"/>
      <c r="J9" s="3"/>
      <c r="K9" s="64">
        <f>+IF(J9=Hoja2!$B$16,H9*(1+IFERROR(VLOOKUP(I9,Hoja2!$B$5:$E$9,2,FALSE),0))^IFERROR(VLOOKUP(I9,Hoja2!$B$5:$E$9,4,FALSE),1),0)</f>
        <v>0</v>
      </c>
      <c r="L9" s="64">
        <f>+IF(J9=Hoja2!$B$17,H9*(1+IFERROR(VLOOKUP(I9,Hoja2!$B$5:$E$9,2,FALSE),0))^IFERROR(VLOOKUP(I9,Hoja2!$B$5:$E$9,4,FALSE),1),0)</f>
        <v>0</v>
      </c>
      <c r="M9" s="64">
        <f>+IF(J9=Hoja2!$B$19,H9*(1+IFERROR(VLOOKUP(I9,Hoja2!$B$5:$E$9,2,FALSE),0))^IFERROR(VLOOKUP(I9,Hoja2!$B$5:$E$9,4,FALSE),1),0)</f>
        <v>0</v>
      </c>
      <c r="N9" s="64">
        <f>+IF(J9=Hoja2!$B$18,H9*(1+IFERROR(VLOOKUP(I9,Hoja2!$B$5:$E$9,2,FALSE),0))^IFERROR(VLOOKUP(I9,Hoja2!$B$5:$E$9,4,FALSE),1),0)</f>
        <v>0</v>
      </c>
      <c r="O9" s="65">
        <f>+SUM(K9:N9)</f>
        <v>0</v>
      </c>
    </row>
    <row r="10" spans="2:19" x14ac:dyDescent="0.35">
      <c r="B10" s="3"/>
      <c r="C10" s="3"/>
      <c r="D10" s="3"/>
      <c r="E10" s="3"/>
      <c r="F10" s="3"/>
      <c r="G10" s="3"/>
      <c r="H10" s="4"/>
      <c r="I10" s="3"/>
      <c r="J10" s="3"/>
      <c r="K10" s="64">
        <f>+IF(J10=Hoja2!$B$16,H10*(1+IFERROR(VLOOKUP(I10,Hoja2!$B$5:$E$9,2,FALSE),0))^IFERROR(VLOOKUP(I10,Hoja2!$B$5:$E$9,4,FALSE),1),0)</f>
        <v>0</v>
      </c>
      <c r="L10" s="64">
        <f>+IF(J10=Hoja2!$B$17,H10*(1+IFERROR(VLOOKUP(I10,Hoja2!$B$5:$E$9,2,FALSE),0))^IFERROR(VLOOKUP(I10,Hoja2!$B$5:$E$9,4,FALSE),1),0)</f>
        <v>0</v>
      </c>
      <c r="M10" s="64">
        <f>+IF(J10=Hoja2!$B$19,H10*(1+IFERROR(VLOOKUP(I10,Hoja2!$B$5:$E$9,2,FALSE),0))^IFERROR(VLOOKUP(I10,Hoja2!$B$5:$E$9,4,FALSE),1),0)</f>
        <v>0</v>
      </c>
      <c r="N10" s="64">
        <f>+IF(J10=Hoja2!$B$18,H10*(1+IFERROR(VLOOKUP(I10,Hoja2!$B$5:$E$9,2,FALSE),0))^IFERROR(VLOOKUP(I10,Hoja2!$B$5:$E$9,4,FALSE),1),0)</f>
        <v>0</v>
      </c>
      <c r="O10" s="65">
        <f t="shared" ref="O10:O33" si="0">+SUM(K10:N10)</f>
        <v>0</v>
      </c>
    </row>
    <row r="11" spans="2:19" x14ac:dyDescent="0.35">
      <c r="B11" s="3"/>
      <c r="C11" s="3"/>
      <c r="D11" s="3"/>
      <c r="E11" s="3"/>
      <c r="F11" s="3"/>
      <c r="G11" s="3"/>
      <c r="H11" s="4"/>
      <c r="I11" s="3"/>
      <c r="J11" s="3"/>
      <c r="K11" s="64">
        <f>+IF(J11=Hoja2!$B$16,H11*(1+IFERROR(VLOOKUP(I11,Hoja2!$B$5:$E$9,2,FALSE),0))^IFERROR(VLOOKUP(I11,Hoja2!$B$5:$E$9,4,FALSE),1),0)</f>
        <v>0</v>
      </c>
      <c r="L11" s="64">
        <f>+IF(J11=Hoja2!$B$17,H11*(1+IFERROR(VLOOKUP(I11,Hoja2!$B$5:$E$9,2,FALSE),0))^IFERROR(VLOOKUP(I11,Hoja2!$B$5:$E$9,4,FALSE),1),0)</f>
        <v>0</v>
      </c>
      <c r="M11" s="64">
        <f>+IF(J11=Hoja2!$B$19,H11*(1+IFERROR(VLOOKUP(I11,Hoja2!$B$5:$E$9,2,FALSE),0))^IFERROR(VLOOKUP(I11,Hoja2!$B$5:$E$9,4,FALSE),1),0)</f>
        <v>0</v>
      </c>
      <c r="N11" s="64">
        <f>+IF(J11=Hoja2!$B$18,H11*(1+IFERROR(VLOOKUP(I11,Hoja2!$B$5:$E$9,2,FALSE),0))^IFERROR(VLOOKUP(I11,Hoja2!$B$5:$E$9,4,FALSE),1),0)</f>
        <v>0</v>
      </c>
      <c r="O11" s="65">
        <f t="shared" si="0"/>
        <v>0</v>
      </c>
    </row>
    <row r="12" spans="2:19" x14ac:dyDescent="0.35">
      <c r="B12" s="3"/>
      <c r="C12" s="3"/>
      <c r="D12" s="3"/>
      <c r="E12" s="3"/>
      <c r="F12" s="3"/>
      <c r="G12" s="3"/>
      <c r="H12" s="4"/>
      <c r="I12" s="3"/>
      <c r="J12" s="3"/>
      <c r="K12" s="64">
        <f>+IF(J12=Hoja2!$B$16,H12*(1+IFERROR(VLOOKUP(I12,Hoja2!$B$5:$E$9,2,FALSE),0))^IFERROR(VLOOKUP(I12,Hoja2!$B$5:$E$9,4,FALSE),1),0)</f>
        <v>0</v>
      </c>
      <c r="L12" s="64">
        <f>+IF(J12=Hoja2!$B$17,H12*(1+IFERROR(VLOOKUP(I12,Hoja2!$B$5:$E$9,2,FALSE),0))^IFERROR(VLOOKUP(I12,Hoja2!$B$5:$E$9,4,FALSE),1),0)</f>
        <v>0</v>
      </c>
      <c r="M12" s="64">
        <f>+IF(J12=Hoja2!$B$19,H12*(1+IFERROR(VLOOKUP(I12,Hoja2!$B$5:$E$9,2,FALSE),0))^IFERROR(VLOOKUP(I12,Hoja2!$B$5:$E$9,4,FALSE),1),0)</f>
        <v>0</v>
      </c>
      <c r="N12" s="64">
        <f>+IF(J12=Hoja2!$B$18,H12*(1+IFERROR(VLOOKUP(I12,Hoja2!$B$5:$E$9,2,FALSE),0))^IFERROR(VLOOKUP(I12,Hoja2!$B$5:$E$9,4,FALSE),1),0)</f>
        <v>0</v>
      </c>
      <c r="O12" s="65">
        <f t="shared" si="0"/>
        <v>0</v>
      </c>
    </row>
    <row r="13" spans="2:19" x14ac:dyDescent="0.35">
      <c r="B13" s="3"/>
      <c r="C13" s="3"/>
      <c r="D13" s="3"/>
      <c r="E13" s="3"/>
      <c r="F13" s="3"/>
      <c r="G13" s="3"/>
      <c r="H13" s="4"/>
      <c r="I13" s="3"/>
      <c r="J13" s="3"/>
      <c r="K13" s="64">
        <f>+IF(J13=Hoja2!$B$16,H13*(1+IFERROR(VLOOKUP(I13,Hoja2!$B$5:$E$9,2,FALSE),0))^IFERROR(VLOOKUP(I13,Hoja2!$B$5:$E$9,4,FALSE),1),0)</f>
        <v>0</v>
      </c>
      <c r="L13" s="64">
        <f>+IF(J13=Hoja2!$B$17,H13*(1+IFERROR(VLOOKUP(I13,Hoja2!$B$5:$E$9,2,FALSE),0))^IFERROR(VLOOKUP(I13,Hoja2!$B$5:$E$9,4,FALSE),1),0)</f>
        <v>0</v>
      </c>
      <c r="M13" s="64">
        <f>+IF(J13=Hoja2!$B$19,H13*(1+IFERROR(VLOOKUP(I13,Hoja2!$B$5:$E$9,2,FALSE),0))^IFERROR(VLOOKUP(I13,Hoja2!$B$5:$E$9,4,FALSE),1),0)</f>
        <v>0</v>
      </c>
      <c r="N13" s="64">
        <f>+IF(J13=Hoja2!$B$18,H13*(1+IFERROR(VLOOKUP(I13,Hoja2!$B$5:$E$9,2,FALSE),0))^IFERROR(VLOOKUP(I13,Hoja2!$B$5:$E$9,4,FALSE),1),0)</f>
        <v>0</v>
      </c>
      <c r="O13" s="65">
        <f t="shared" si="0"/>
        <v>0</v>
      </c>
    </row>
    <row r="14" spans="2:19" x14ac:dyDescent="0.35">
      <c r="B14" s="3"/>
      <c r="C14" s="3"/>
      <c r="D14" s="3"/>
      <c r="E14" s="3"/>
      <c r="F14" s="3"/>
      <c r="G14" s="3"/>
      <c r="H14" s="4"/>
      <c r="I14" s="3"/>
      <c r="J14" s="3"/>
      <c r="K14" s="64">
        <f>+IF(J14=Hoja2!$B$16,H14*(1+IFERROR(VLOOKUP(I14,Hoja2!$B$5:$E$9,2,FALSE),0))^IFERROR(VLOOKUP(I14,Hoja2!$B$5:$E$9,4,FALSE),1),0)</f>
        <v>0</v>
      </c>
      <c r="L14" s="64">
        <f>+IF(J14=Hoja2!$B$17,H14*(1+IFERROR(VLOOKUP(I14,Hoja2!$B$5:$E$9,2,FALSE),0))^IFERROR(VLOOKUP(I14,Hoja2!$B$5:$E$9,4,FALSE),1),0)</f>
        <v>0</v>
      </c>
      <c r="M14" s="64">
        <f>+IF(J14=Hoja2!$B$19,H14*(1+IFERROR(VLOOKUP(I14,Hoja2!$B$5:$E$9,2,FALSE),0))^IFERROR(VLOOKUP(I14,Hoja2!$B$5:$E$9,4,FALSE),1),0)</f>
        <v>0</v>
      </c>
      <c r="N14" s="64">
        <f>+IF(J14=Hoja2!$B$18,H14*(1+IFERROR(VLOOKUP(I14,Hoja2!$B$5:$E$9,2,FALSE),0))^IFERROR(VLOOKUP(I14,Hoja2!$B$5:$E$9,4,FALSE),1),0)</f>
        <v>0</v>
      </c>
      <c r="O14" s="65">
        <f t="shared" si="0"/>
        <v>0</v>
      </c>
    </row>
    <row r="15" spans="2:19" x14ac:dyDescent="0.35">
      <c r="B15" s="3"/>
      <c r="C15" s="3"/>
      <c r="D15" s="3"/>
      <c r="E15" s="3"/>
      <c r="F15" s="3"/>
      <c r="G15" s="3"/>
      <c r="H15" s="4"/>
      <c r="I15" s="3"/>
      <c r="J15" s="3"/>
      <c r="K15" s="64">
        <f>+IF(J15=Hoja2!$B$16,H15*(1+IFERROR(VLOOKUP(I15,Hoja2!$B$5:$E$9,2,FALSE),0))^IFERROR(VLOOKUP(I15,Hoja2!$B$5:$E$9,4,FALSE),1),0)</f>
        <v>0</v>
      </c>
      <c r="L15" s="64">
        <f>+IF(J15=Hoja2!$B$17,H15*(1+IFERROR(VLOOKUP(I15,Hoja2!$B$5:$E$9,2,FALSE),0))^IFERROR(VLOOKUP(I15,Hoja2!$B$5:$E$9,4,FALSE),1),0)</f>
        <v>0</v>
      </c>
      <c r="M15" s="64">
        <f>+IF(J15=Hoja2!$B$19,H15*(1+IFERROR(VLOOKUP(I15,Hoja2!$B$5:$E$9,2,FALSE),0))^IFERROR(VLOOKUP(I15,Hoja2!$B$5:$E$9,4,FALSE),1),0)</f>
        <v>0</v>
      </c>
      <c r="N15" s="64">
        <f>+IF(J15=Hoja2!$B$18,H15*(1+IFERROR(VLOOKUP(I15,Hoja2!$B$5:$E$9,2,FALSE),0))^IFERROR(VLOOKUP(I15,Hoja2!$B$5:$E$9,4,FALSE),1),0)</f>
        <v>0</v>
      </c>
      <c r="O15" s="65">
        <f t="shared" si="0"/>
        <v>0</v>
      </c>
    </row>
    <row r="16" spans="2:19" x14ac:dyDescent="0.35">
      <c r="B16" s="3"/>
      <c r="C16" s="3"/>
      <c r="D16" s="3"/>
      <c r="E16" s="3"/>
      <c r="F16" s="3"/>
      <c r="G16" s="3"/>
      <c r="H16" s="4"/>
      <c r="I16" s="3"/>
      <c r="J16" s="3"/>
      <c r="K16" s="64">
        <f>+IF(J16=Hoja2!$B$16,H16*(1+IFERROR(VLOOKUP(I16,Hoja2!$B$5:$E$9,2,FALSE),0))^IFERROR(VLOOKUP(I16,Hoja2!$B$5:$E$9,4,FALSE),1),0)</f>
        <v>0</v>
      </c>
      <c r="L16" s="64">
        <f>+IF(J16=Hoja2!$B$17,H16*(1+IFERROR(VLOOKUP(I16,Hoja2!$B$5:$E$9,2,FALSE),0))^IFERROR(VLOOKUP(I16,Hoja2!$B$5:$E$9,4,FALSE),1),0)</f>
        <v>0</v>
      </c>
      <c r="M16" s="64">
        <f>+IF(J16=Hoja2!$B$19,H16*(1+IFERROR(VLOOKUP(I16,Hoja2!$B$5:$E$9,2,FALSE),0))^IFERROR(VLOOKUP(I16,Hoja2!$B$5:$E$9,4,FALSE),1),0)</f>
        <v>0</v>
      </c>
      <c r="N16" s="64">
        <f>+IF(J16=Hoja2!$B$18,H16*(1+IFERROR(VLOOKUP(I16,Hoja2!$B$5:$E$9,2,FALSE),0))^IFERROR(VLOOKUP(I16,Hoja2!$B$5:$E$9,4,FALSE),1),0)</f>
        <v>0</v>
      </c>
      <c r="O16" s="65">
        <f t="shared" si="0"/>
        <v>0</v>
      </c>
    </row>
    <row r="17" spans="2:15" x14ac:dyDescent="0.35">
      <c r="B17" s="3"/>
      <c r="C17" s="3"/>
      <c r="D17" s="3"/>
      <c r="E17" s="3"/>
      <c r="F17" s="3"/>
      <c r="G17" s="3"/>
      <c r="H17" s="4"/>
      <c r="I17" s="3"/>
      <c r="J17" s="3"/>
      <c r="K17" s="64">
        <f>+IF(J17=Hoja2!$B$16,H17*(1+IFERROR(VLOOKUP(I17,Hoja2!$B$5:$E$9,2,FALSE),0))^IFERROR(VLOOKUP(I17,Hoja2!$B$5:$E$9,4,FALSE),1),0)</f>
        <v>0</v>
      </c>
      <c r="L17" s="64">
        <f>+IF(J17=Hoja2!$B$17,H17*(1+IFERROR(VLOOKUP(I17,Hoja2!$B$5:$E$9,2,FALSE),0))^IFERROR(VLOOKUP(I17,Hoja2!$B$5:$E$9,4,FALSE),1),0)</f>
        <v>0</v>
      </c>
      <c r="M17" s="64">
        <f>+IF(J17=Hoja2!$B$19,H17*(1+IFERROR(VLOOKUP(I17,Hoja2!$B$5:$E$9,2,FALSE),0))^IFERROR(VLOOKUP(I17,Hoja2!$B$5:$E$9,4,FALSE),1),0)</f>
        <v>0</v>
      </c>
      <c r="N17" s="64">
        <f>+IF(J17=Hoja2!$B$18,H17*(1+IFERROR(VLOOKUP(I17,Hoja2!$B$5:$E$9,2,FALSE),0))^IFERROR(VLOOKUP(I17,Hoja2!$B$5:$E$9,4,FALSE),1),0)</f>
        <v>0</v>
      </c>
      <c r="O17" s="65">
        <f t="shared" si="0"/>
        <v>0</v>
      </c>
    </row>
    <row r="18" spans="2:15" x14ac:dyDescent="0.35">
      <c r="B18" s="3"/>
      <c r="C18" s="3"/>
      <c r="D18" s="3"/>
      <c r="E18" s="3"/>
      <c r="F18" s="3"/>
      <c r="G18" s="3"/>
      <c r="H18" s="4"/>
      <c r="I18" s="3"/>
      <c r="J18" s="3"/>
      <c r="K18" s="64">
        <f>+IF(J18=Hoja2!$B$16,H18*(1+IFERROR(VLOOKUP(I18,Hoja2!$B$5:$E$9,2,FALSE),0))^IFERROR(VLOOKUP(I18,Hoja2!$B$5:$E$9,4,FALSE),1),0)</f>
        <v>0</v>
      </c>
      <c r="L18" s="64">
        <f>+IF(J18=Hoja2!$B$17,H18*(1+IFERROR(VLOOKUP(I18,Hoja2!$B$5:$E$9,2,FALSE),0))^IFERROR(VLOOKUP(I18,Hoja2!$B$5:$E$9,4,FALSE),1),0)</f>
        <v>0</v>
      </c>
      <c r="M18" s="64">
        <f>+IF(J18=Hoja2!$B$19,H18*(1+IFERROR(VLOOKUP(I18,Hoja2!$B$5:$E$9,2,FALSE),0))^IFERROR(VLOOKUP(I18,Hoja2!$B$5:$E$9,4,FALSE),1),0)</f>
        <v>0</v>
      </c>
      <c r="N18" s="64">
        <f>+IF(J18=Hoja2!$B$18,H18*(1+IFERROR(VLOOKUP(I18,Hoja2!$B$5:$E$9,2,FALSE),0))^IFERROR(VLOOKUP(I18,Hoja2!$B$5:$E$9,4,FALSE),1),0)</f>
        <v>0</v>
      </c>
      <c r="O18" s="65">
        <f t="shared" si="0"/>
        <v>0</v>
      </c>
    </row>
    <row r="19" spans="2:15" x14ac:dyDescent="0.35">
      <c r="B19" s="3"/>
      <c r="C19" s="3"/>
      <c r="D19" s="3"/>
      <c r="E19" s="3"/>
      <c r="F19" s="3"/>
      <c r="G19" s="3"/>
      <c r="H19" s="4"/>
      <c r="I19" s="3"/>
      <c r="J19" s="3"/>
      <c r="K19" s="64">
        <f>+IF(J19=Hoja2!$B$16,H19*(1+IFERROR(VLOOKUP(I19,Hoja2!$B$5:$E$9,2,FALSE),0))^IFERROR(VLOOKUP(I19,Hoja2!$B$5:$E$9,4,FALSE),1),0)</f>
        <v>0</v>
      </c>
      <c r="L19" s="64">
        <f>+IF(J19=Hoja2!$B$17,H19*(1+IFERROR(VLOOKUP(I19,Hoja2!$B$5:$E$9,2,FALSE),0))^IFERROR(VLOOKUP(I19,Hoja2!$B$5:$E$9,4,FALSE),1),0)</f>
        <v>0</v>
      </c>
      <c r="M19" s="64">
        <f>+IF(J19=Hoja2!$B$19,H19*(1+IFERROR(VLOOKUP(I19,Hoja2!$B$5:$E$9,2,FALSE),0))^IFERROR(VLOOKUP(I19,Hoja2!$B$5:$E$9,4,FALSE),1),0)</f>
        <v>0</v>
      </c>
      <c r="N19" s="64">
        <f>+IF(J19=Hoja2!$B$18,H19*(1+IFERROR(VLOOKUP(I19,Hoja2!$B$5:$E$9,2,FALSE),0))^IFERROR(VLOOKUP(I19,Hoja2!$B$5:$E$9,4,FALSE),1),0)</f>
        <v>0</v>
      </c>
      <c r="O19" s="65">
        <f t="shared" si="0"/>
        <v>0</v>
      </c>
    </row>
    <row r="20" spans="2:15" x14ac:dyDescent="0.35">
      <c r="B20" s="3"/>
      <c r="C20" s="3"/>
      <c r="D20" s="3"/>
      <c r="E20" s="3"/>
      <c r="F20" s="3"/>
      <c r="G20" s="3"/>
      <c r="H20" s="4"/>
      <c r="I20" s="3"/>
      <c r="J20" s="3"/>
      <c r="K20" s="64">
        <f>+IF(J20=Hoja2!$B$16,H20*(1+IFERROR(VLOOKUP(I20,Hoja2!$B$5:$E$9,2,FALSE),0))^IFERROR(VLOOKUP(I20,Hoja2!$B$5:$E$9,4,FALSE),1),0)</f>
        <v>0</v>
      </c>
      <c r="L20" s="64">
        <f>+IF(J20=Hoja2!$B$17,H20*(1+IFERROR(VLOOKUP(I20,Hoja2!$B$5:$E$9,2,FALSE),0))^IFERROR(VLOOKUP(I20,Hoja2!$B$5:$E$9,4,FALSE),1),0)</f>
        <v>0</v>
      </c>
      <c r="M20" s="64">
        <f>+IF(J20=Hoja2!$B$19,H20*(1+IFERROR(VLOOKUP(I20,Hoja2!$B$5:$E$9,2,FALSE),0))^IFERROR(VLOOKUP(I20,Hoja2!$B$5:$E$9,4,FALSE),1),0)</f>
        <v>0</v>
      </c>
      <c r="N20" s="64">
        <f>+IF(J20=Hoja2!$B$18,H20*(1+IFERROR(VLOOKUP(I20,Hoja2!$B$5:$E$9,2,FALSE),0))^IFERROR(VLOOKUP(I20,Hoja2!$B$5:$E$9,4,FALSE),1),0)</f>
        <v>0</v>
      </c>
      <c r="O20" s="65">
        <f t="shared" si="0"/>
        <v>0</v>
      </c>
    </row>
    <row r="21" spans="2:15" x14ac:dyDescent="0.35">
      <c r="B21" s="3"/>
      <c r="C21" s="3"/>
      <c r="D21" s="3"/>
      <c r="E21" s="3"/>
      <c r="F21" s="3"/>
      <c r="G21" s="3"/>
      <c r="H21" s="4"/>
      <c r="I21" s="3"/>
      <c r="J21" s="3"/>
      <c r="K21" s="64">
        <f>+IF(J21=Hoja2!$B$16,H21*(1+IFERROR(VLOOKUP(I21,Hoja2!$B$5:$E$9,2,FALSE),0))^IFERROR(VLOOKUP(I21,Hoja2!$B$5:$E$9,4,FALSE),1),0)</f>
        <v>0</v>
      </c>
      <c r="L21" s="64">
        <f>+IF(J21=Hoja2!$B$17,H21*(1+IFERROR(VLOOKUP(I21,Hoja2!$B$5:$E$9,2,FALSE),0))^IFERROR(VLOOKUP(I21,Hoja2!$B$5:$E$9,4,FALSE),1),0)</f>
        <v>0</v>
      </c>
      <c r="M21" s="64">
        <f>+IF(J21=Hoja2!$B$19,H21*(1+IFERROR(VLOOKUP(I21,Hoja2!$B$5:$E$9,2,FALSE),0))^IFERROR(VLOOKUP(I21,Hoja2!$B$5:$E$9,4,FALSE),1),0)</f>
        <v>0</v>
      </c>
      <c r="N21" s="64">
        <f>+IF(J21=Hoja2!$B$18,H21*(1+IFERROR(VLOOKUP(I21,Hoja2!$B$5:$E$9,2,FALSE),0))^IFERROR(VLOOKUP(I21,Hoja2!$B$5:$E$9,4,FALSE),1),0)</f>
        <v>0</v>
      </c>
      <c r="O21" s="65">
        <f t="shared" si="0"/>
        <v>0</v>
      </c>
    </row>
    <row r="22" spans="2:15" x14ac:dyDescent="0.35">
      <c r="B22" s="3"/>
      <c r="C22" s="3"/>
      <c r="D22" s="3"/>
      <c r="E22" s="3"/>
      <c r="F22" s="3"/>
      <c r="G22" s="3"/>
      <c r="H22" s="4"/>
      <c r="I22" s="3"/>
      <c r="J22" s="3"/>
      <c r="K22" s="64">
        <f>+IF(J22=Hoja2!$B$16,H22*(1+IFERROR(VLOOKUP(I22,Hoja2!$B$5:$E$9,2,FALSE),0))^IFERROR(VLOOKUP(I22,Hoja2!$B$5:$E$9,4,FALSE),1),0)</f>
        <v>0</v>
      </c>
      <c r="L22" s="64">
        <f>+IF(J22=Hoja2!$B$17,H22*(1+IFERROR(VLOOKUP(I22,Hoja2!$B$5:$E$9,2,FALSE),0))^IFERROR(VLOOKUP(I22,Hoja2!$B$5:$E$9,4,FALSE),1),0)</f>
        <v>0</v>
      </c>
      <c r="M22" s="64">
        <f>+IF(J22=Hoja2!$B$19,H22*(1+IFERROR(VLOOKUP(I22,Hoja2!$B$5:$E$9,2,FALSE),0))^IFERROR(VLOOKUP(I22,Hoja2!$B$5:$E$9,4,FALSE),1),0)</f>
        <v>0</v>
      </c>
      <c r="N22" s="64">
        <f>+IF(J22=Hoja2!$B$18,H22*(1+IFERROR(VLOOKUP(I22,Hoja2!$B$5:$E$9,2,FALSE),0))^IFERROR(VLOOKUP(I22,Hoja2!$B$5:$E$9,4,FALSE),1),0)</f>
        <v>0</v>
      </c>
      <c r="O22" s="65">
        <f t="shared" si="0"/>
        <v>0</v>
      </c>
    </row>
    <row r="23" spans="2:15" x14ac:dyDescent="0.35">
      <c r="B23" s="3"/>
      <c r="C23" s="3"/>
      <c r="D23" s="3"/>
      <c r="E23" s="3"/>
      <c r="F23" s="3"/>
      <c r="G23" s="3"/>
      <c r="H23" s="4"/>
      <c r="I23" s="3"/>
      <c r="J23" s="3"/>
      <c r="K23" s="64">
        <f>+IF(J23=Hoja2!$B$16,H23*(1+IFERROR(VLOOKUP(I23,Hoja2!$B$5:$E$9,2,FALSE),0))^IFERROR(VLOOKUP(I23,Hoja2!$B$5:$E$9,4,FALSE),1),0)</f>
        <v>0</v>
      </c>
      <c r="L23" s="64">
        <f>+IF(J23=Hoja2!$B$17,H23*(1+IFERROR(VLOOKUP(I23,Hoja2!$B$5:$E$9,2,FALSE),0))^IFERROR(VLOOKUP(I23,Hoja2!$B$5:$E$9,4,FALSE),1),0)</f>
        <v>0</v>
      </c>
      <c r="M23" s="64">
        <f>+IF(J23=Hoja2!$B$19,H23*(1+IFERROR(VLOOKUP(I23,Hoja2!$B$5:$E$9,2,FALSE),0))^IFERROR(VLOOKUP(I23,Hoja2!$B$5:$E$9,4,FALSE),1),0)</f>
        <v>0</v>
      </c>
      <c r="N23" s="64">
        <f>+IF(J23=Hoja2!$B$18,H23*(1+IFERROR(VLOOKUP(I23,Hoja2!$B$5:$E$9,2,FALSE),0))^IFERROR(VLOOKUP(I23,Hoja2!$B$5:$E$9,4,FALSE),1),0)</f>
        <v>0</v>
      </c>
      <c r="O23" s="65">
        <f t="shared" si="0"/>
        <v>0</v>
      </c>
    </row>
    <row r="24" spans="2:15" x14ac:dyDescent="0.35">
      <c r="B24" s="3"/>
      <c r="C24" s="3"/>
      <c r="D24" s="3"/>
      <c r="E24" s="3"/>
      <c r="F24" s="3"/>
      <c r="G24" s="3"/>
      <c r="H24" s="4"/>
      <c r="I24" s="3"/>
      <c r="J24" s="3"/>
      <c r="K24" s="64">
        <f>+IF(J24=Hoja2!$B$16,H24*(1+IFERROR(VLOOKUP(I24,Hoja2!$B$5:$E$9,2,FALSE),0))^IFERROR(VLOOKUP(I24,Hoja2!$B$5:$E$9,4,FALSE),1),0)</f>
        <v>0</v>
      </c>
      <c r="L24" s="64">
        <f>+IF(J24=Hoja2!$B$17,H24*(1+IFERROR(VLOOKUP(I24,Hoja2!$B$5:$E$9,2,FALSE),0))^IFERROR(VLOOKUP(I24,Hoja2!$B$5:$E$9,4,FALSE),1),0)</f>
        <v>0</v>
      </c>
      <c r="M24" s="64">
        <f>+IF(J24=Hoja2!$B$19,H24*(1+IFERROR(VLOOKUP(I24,Hoja2!$B$5:$E$9,2,FALSE),0))^IFERROR(VLOOKUP(I24,Hoja2!$B$5:$E$9,4,FALSE),1),0)</f>
        <v>0</v>
      </c>
      <c r="N24" s="64">
        <f>+IF(J24=Hoja2!$B$18,H24*(1+IFERROR(VLOOKUP(I24,Hoja2!$B$5:$E$9,2,FALSE),0))^IFERROR(VLOOKUP(I24,Hoja2!$B$5:$E$9,4,FALSE),1),0)</f>
        <v>0</v>
      </c>
      <c r="O24" s="65">
        <f t="shared" si="0"/>
        <v>0</v>
      </c>
    </row>
    <row r="25" spans="2:15" x14ac:dyDescent="0.35">
      <c r="B25" s="3"/>
      <c r="C25" s="3"/>
      <c r="D25" s="3"/>
      <c r="E25" s="3"/>
      <c r="F25" s="3"/>
      <c r="G25" s="3"/>
      <c r="H25" s="4"/>
      <c r="I25" s="3"/>
      <c r="J25" s="3"/>
      <c r="K25" s="64">
        <f>+IF(J25=Hoja2!$B$16,H25*(1+IFERROR(VLOOKUP(I25,Hoja2!$B$5:$E$9,2,FALSE),0))^IFERROR(VLOOKUP(I25,Hoja2!$B$5:$E$9,4,FALSE),1),0)</f>
        <v>0</v>
      </c>
      <c r="L25" s="64">
        <f>+IF(J25=Hoja2!$B$17,H25*(1+IFERROR(VLOOKUP(I25,Hoja2!$B$5:$E$9,2,FALSE),0))^IFERROR(VLOOKUP(I25,Hoja2!$B$5:$E$9,4,FALSE),1),0)</f>
        <v>0</v>
      </c>
      <c r="M25" s="64">
        <f>+IF(J25=Hoja2!$B$19,H25*(1+IFERROR(VLOOKUP(I25,Hoja2!$B$5:$E$9,2,FALSE),0))^IFERROR(VLOOKUP(I25,Hoja2!$B$5:$E$9,4,FALSE),1),0)</f>
        <v>0</v>
      </c>
      <c r="N25" s="64">
        <f>+IF(J25=Hoja2!$B$18,H25*(1+IFERROR(VLOOKUP(I25,Hoja2!$B$5:$E$9,2,FALSE),0))^IFERROR(VLOOKUP(I25,Hoja2!$B$5:$E$9,4,FALSE),1),0)</f>
        <v>0</v>
      </c>
      <c r="O25" s="65">
        <f t="shared" si="0"/>
        <v>0</v>
      </c>
    </row>
    <row r="26" spans="2:15" x14ac:dyDescent="0.35">
      <c r="B26" s="3"/>
      <c r="C26" s="3"/>
      <c r="D26" s="3"/>
      <c r="E26" s="3"/>
      <c r="F26" s="3"/>
      <c r="G26" s="3"/>
      <c r="H26" s="4"/>
      <c r="I26" s="3"/>
      <c r="J26" s="3"/>
      <c r="K26" s="64">
        <f>+IF(J26=Hoja2!$B$16,H26*(1+IFERROR(VLOOKUP(I26,Hoja2!$B$5:$E$9,2,FALSE),0))^IFERROR(VLOOKUP(I26,Hoja2!$B$5:$E$9,4,FALSE),1),0)</f>
        <v>0</v>
      </c>
      <c r="L26" s="64">
        <f>+IF(J26=Hoja2!$B$17,H26*(1+IFERROR(VLOOKUP(I26,Hoja2!$B$5:$E$9,2,FALSE),0))^IFERROR(VLOOKUP(I26,Hoja2!$B$5:$E$9,4,FALSE),1),0)</f>
        <v>0</v>
      </c>
      <c r="M26" s="64">
        <f>+IF(J26=Hoja2!$B$19,H26*(1+IFERROR(VLOOKUP(I26,Hoja2!$B$5:$E$9,2,FALSE),0))^IFERROR(VLOOKUP(I26,Hoja2!$B$5:$E$9,4,FALSE),1),0)</f>
        <v>0</v>
      </c>
      <c r="N26" s="64">
        <f>+IF(J26=Hoja2!$B$18,H26*(1+IFERROR(VLOOKUP(I26,Hoja2!$B$5:$E$9,2,FALSE),0))^IFERROR(VLOOKUP(I26,Hoja2!$B$5:$E$9,4,FALSE),1),0)</f>
        <v>0</v>
      </c>
      <c r="O26" s="65">
        <f t="shared" si="0"/>
        <v>0</v>
      </c>
    </row>
    <row r="27" spans="2:15" x14ac:dyDescent="0.35">
      <c r="B27" s="3"/>
      <c r="C27" s="3"/>
      <c r="D27" s="3"/>
      <c r="E27" s="3"/>
      <c r="F27" s="3"/>
      <c r="G27" s="3"/>
      <c r="H27" s="4"/>
      <c r="I27" s="3"/>
      <c r="J27" s="3"/>
      <c r="K27" s="64">
        <f>+IF(J27=Hoja2!$B$16,H27*(1+IFERROR(VLOOKUP(I27,Hoja2!$B$5:$E$9,2,FALSE),0))^IFERROR(VLOOKUP(I27,Hoja2!$B$5:$E$9,4,FALSE),1),0)</f>
        <v>0</v>
      </c>
      <c r="L27" s="64">
        <f>+IF(J27=Hoja2!$B$17,H27*(1+IFERROR(VLOOKUP(I27,Hoja2!$B$5:$E$9,2,FALSE),0))^IFERROR(VLOOKUP(I27,Hoja2!$B$5:$E$9,4,FALSE),1),0)</f>
        <v>0</v>
      </c>
      <c r="M27" s="64">
        <f>+IF(J27=Hoja2!$B$19,H27*(1+IFERROR(VLOOKUP(I27,Hoja2!$B$5:$E$9,2,FALSE),0))^IFERROR(VLOOKUP(I27,Hoja2!$B$5:$E$9,4,FALSE),1),0)</f>
        <v>0</v>
      </c>
      <c r="N27" s="64">
        <f>+IF(J27=Hoja2!$B$18,H27*(1+IFERROR(VLOOKUP(I27,Hoja2!$B$5:$E$9,2,FALSE),0))^IFERROR(VLOOKUP(I27,Hoja2!$B$5:$E$9,4,FALSE),1),0)</f>
        <v>0</v>
      </c>
      <c r="O27" s="65">
        <f t="shared" si="0"/>
        <v>0</v>
      </c>
    </row>
    <row r="28" spans="2:15" x14ac:dyDescent="0.35">
      <c r="B28" s="3"/>
      <c r="C28" s="3"/>
      <c r="D28" s="3"/>
      <c r="E28" s="3"/>
      <c r="F28" s="3"/>
      <c r="G28" s="3"/>
      <c r="H28" s="4"/>
      <c r="I28" s="3"/>
      <c r="J28" s="3"/>
      <c r="K28" s="64">
        <f>+IF(J28=Hoja2!$B$16,H28*(1+IFERROR(VLOOKUP(I28,Hoja2!$B$5:$E$9,2,FALSE),0))^IFERROR(VLOOKUP(I28,Hoja2!$B$5:$E$9,4,FALSE),1),0)</f>
        <v>0</v>
      </c>
      <c r="L28" s="64">
        <f>+IF(J28=Hoja2!$B$17,H28*(1+IFERROR(VLOOKUP(I28,Hoja2!$B$5:$E$9,2,FALSE),0))^IFERROR(VLOOKUP(I28,Hoja2!$B$5:$E$9,4,FALSE),1),0)</f>
        <v>0</v>
      </c>
      <c r="M28" s="64">
        <f>+IF(J28=Hoja2!$B$19,H28*(1+IFERROR(VLOOKUP(I28,Hoja2!$B$5:$E$9,2,FALSE),0))^IFERROR(VLOOKUP(I28,Hoja2!$B$5:$E$9,4,FALSE),1),0)</f>
        <v>0</v>
      </c>
      <c r="N28" s="64">
        <f>+IF(J28=Hoja2!$B$18,H28*(1+IFERROR(VLOOKUP(I28,Hoja2!$B$5:$E$9,2,FALSE),0))^IFERROR(VLOOKUP(I28,Hoja2!$B$5:$E$9,4,FALSE),1),0)</f>
        <v>0</v>
      </c>
      <c r="O28" s="65">
        <f t="shared" si="0"/>
        <v>0</v>
      </c>
    </row>
    <row r="29" spans="2:15" x14ac:dyDescent="0.35">
      <c r="B29" s="3"/>
      <c r="C29" s="3"/>
      <c r="D29" s="3"/>
      <c r="E29" s="3"/>
      <c r="F29" s="3"/>
      <c r="G29" s="3"/>
      <c r="H29" s="4"/>
      <c r="I29" s="3"/>
      <c r="J29" s="3"/>
      <c r="K29" s="64">
        <f>+IF(J29=Hoja2!$B$16,H29*(1+IFERROR(VLOOKUP(I29,Hoja2!$B$5:$E$9,2,FALSE),0))^IFERROR(VLOOKUP(I29,Hoja2!$B$5:$E$9,4,FALSE),1),0)</f>
        <v>0</v>
      </c>
      <c r="L29" s="64">
        <f>+IF(J29=Hoja2!$B$17,H29*(1+IFERROR(VLOOKUP(I29,Hoja2!$B$5:$E$9,2,FALSE),0))^IFERROR(VLOOKUP(I29,Hoja2!$B$5:$E$9,4,FALSE),1),0)</f>
        <v>0</v>
      </c>
      <c r="M29" s="64">
        <f>+IF(J29=Hoja2!$B$19,H29*(1+IFERROR(VLOOKUP(I29,Hoja2!$B$5:$E$9,2,FALSE),0))^IFERROR(VLOOKUP(I29,Hoja2!$B$5:$E$9,4,FALSE),1),0)</f>
        <v>0</v>
      </c>
      <c r="N29" s="64">
        <f>+IF(J29=Hoja2!$B$18,H29*(1+IFERROR(VLOOKUP(I29,Hoja2!$B$5:$E$9,2,FALSE),0))^IFERROR(VLOOKUP(I29,Hoja2!$B$5:$E$9,4,FALSE),1),0)</f>
        <v>0</v>
      </c>
      <c r="O29" s="65">
        <f t="shared" si="0"/>
        <v>0</v>
      </c>
    </row>
    <row r="30" spans="2:15" x14ac:dyDescent="0.35">
      <c r="B30" s="3"/>
      <c r="C30" s="3"/>
      <c r="D30" s="3"/>
      <c r="E30" s="3"/>
      <c r="F30" s="3"/>
      <c r="G30" s="3"/>
      <c r="H30" s="4"/>
      <c r="I30" s="3"/>
      <c r="J30" s="3"/>
      <c r="K30" s="64">
        <f>+IF(J30=Hoja2!$B$16,H30*(1+IFERROR(VLOOKUP(I30,Hoja2!$B$5:$E$9,2,FALSE),0))^IFERROR(VLOOKUP(I30,Hoja2!$B$5:$E$9,4,FALSE),1),0)</f>
        <v>0</v>
      </c>
      <c r="L30" s="64">
        <f>+IF(J30=Hoja2!$B$17,H30*(1+IFERROR(VLOOKUP(I30,Hoja2!$B$5:$E$9,2,FALSE),0))^IFERROR(VLOOKUP(I30,Hoja2!$B$5:$E$9,4,FALSE),1),0)</f>
        <v>0</v>
      </c>
      <c r="M30" s="64">
        <f>+IF(J30=Hoja2!$B$19,H30*(1+IFERROR(VLOOKUP(I30,Hoja2!$B$5:$E$9,2,FALSE),0))^IFERROR(VLOOKUP(I30,Hoja2!$B$5:$E$9,4,FALSE),1),0)</f>
        <v>0</v>
      </c>
      <c r="N30" s="64">
        <f>+IF(J30=Hoja2!$B$18,H30*(1+IFERROR(VLOOKUP(I30,Hoja2!$B$5:$E$9,2,FALSE),0))^IFERROR(VLOOKUP(I30,Hoja2!$B$5:$E$9,4,FALSE),1),0)</f>
        <v>0</v>
      </c>
      <c r="O30" s="65">
        <f t="shared" si="0"/>
        <v>0</v>
      </c>
    </row>
    <row r="31" spans="2:15" x14ac:dyDescent="0.35">
      <c r="B31" s="3"/>
      <c r="C31" s="3"/>
      <c r="D31" s="3"/>
      <c r="E31" s="3"/>
      <c r="F31" s="3"/>
      <c r="G31" s="3"/>
      <c r="H31" s="4"/>
      <c r="I31" s="3"/>
      <c r="J31" s="3"/>
      <c r="K31" s="64">
        <f>+IF(J31=Hoja2!$B$16,H31*(1+IFERROR(VLOOKUP(I31,Hoja2!$B$5:$E$9,2,FALSE),0))^IFERROR(VLOOKUP(I31,Hoja2!$B$5:$E$9,4,FALSE),1),0)</f>
        <v>0</v>
      </c>
      <c r="L31" s="64">
        <f>+IF(J31=Hoja2!$B$17,H31*(1+IFERROR(VLOOKUP(I31,Hoja2!$B$5:$E$9,2,FALSE),0))^IFERROR(VLOOKUP(I31,Hoja2!$B$5:$E$9,4,FALSE),1),0)</f>
        <v>0</v>
      </c>
      <c r="M31" s="64">
        <f>+IF(J31=Hoja2!$B$19,H31*(1+IFERROR(VLOOKUP(I31,Hoja2!$B$5:$E$9,2,FALSE),0))^IFERROR(VLOOKUP(I31,Hoja2!$B$5:$E$9,4,FALSE),1),0)</f>
        <v>0</v>
      </c>
      <c r="N31" s="64">
        <f>+IF(J31=Hoja2!$B$18,H31*(1+IFERROR(VLOOKUP(I31,Hoja2!$B$5:$E$9,2,FALSE),0))^IFERROR(VLOOKUP(I31,Hoja2!$B$5:$E$9,4,FALSE),1),0)</f>
        <v>0</v>
      </c>
      <c r="O31" s="65">
        <f t="shared" si="0"/>
        <v>0</v>
      </c>
    </row>
    <row r="32" spans="2:15" x14ac:dyDescent="0.35">
      <c r="B32" s="3"/>
      <c r="C32" s="3"/>
      <c r="D32" s="3"/>
      <c r="E32" s="3"/>
      <c r="F32" s="3"/>
      <c r="G32" s="3"/>
      <c r="H32" s="4"/>
      <c r="I32" s="3"/>
      <c r="J32" s="3"/>
      <c r="K32" s="64">
        <f>+IF(J32=Hoja2!$B$16,H32*(1+IFERROR(VLOOKUP(I32,Hoja2!$B$5:$E$9,2,FALSE),0))^IFERROR(VLOOKUP(I32,Hoja2!$B$5:$E$9,4,FALSE),1),0)</f>
        <v>0</v>
      </c>
      <c r="L32" s="64">
        <f>+IF(J32=Hoja2!$B$17,H32*(1+IFERROR(VLOOKUP(I32,Hoja2!$B$5:$E$9,2,FALSE),0))^IFERROR(VLOOKUP(I32,Hoja2!$B$5:$E$9,4,FALSE),1),0)</f>
        <v>0</v>
      </c>
      <c r="M32" s="64">
        <f>+IF(J32=Hoja2!$B$19,H32*(1+IFERROR(VLOOKUP(I32,Hoja2!$B$5:$E$9,2,FALSE),0))^IFERROR(VLOOKUP(I32,Hoja2!$B$5:$E$9,4,FALSE),1),0)</f>
        <v>0</v>
      </c>
      <c r="N32" s="64">
        <f>+IF(J32=Hoja2!$B$18,H32*(1+IFERROR(VLOOKUP(I32,Hoja2!$B$5:$E$9,2,FALSE),0))^IFERROR(VLOOKUP(I32,Hoja2!$B$5:$E$9,4,FALSE),1),0)</f>
        <v>0</v>
      </c>
      <c r="O32" s="65">
        <f t="shared" si="0"/>
        <v>0</v>
      </c>
    </row>
    <row r="33" spans="2:15" x14ac:dyDescent="0.35">
      <c r="B33" s="3"/>
      <c r="C33" s="3"/>
      <c r="D33" s="3"/>
      <c r="E33" s="3"/>
      <c r="F33" s="3"/>
      <c r="G33" s="3"/>
      <c r="H33" s="4"/>
      <c r="I33" s="3"/>
      <c r="J33" s="3"/>
      <c r="K33" s="64">
        <f>+IF(J33=Hoja2!$B$16,H33*(1+IFERROR(VLOOKUP(I33,Hoja2!$B$5:$E$9,2,FALSE),0))^IFERROR(VLOOKUP(I33,Hoja2!$B$5:$E$9,4,FALSE),1),0)</f>
        <v>0</v>
      </c>
      <c r="L33" s="64">
        <f>+IF(J33=Hoja2!$B$17,H33*(1+IFERROR(VLOOKUP(I33,Hoja2!$B$5:$E$9,2,FALSE),0))^IFERROR(VLOOKUP(I33,Hoja2!$B$5:$E$9,4,FALSE),1),0)</f>
        <v>0</v>
      </c>
      <c r="M33" s="64">
        <f>+IF(J33=Hoja2!$B$19,H33*(1+IFERROR(VLOOKUP(I33,Hoja2!$B$5:$E$9,2,FALSE),0))^IFERROR(VLOOKUP(I33,Hoja2!$B$5:$E$9,4,FALSE),1),0)</f>
        <v>0</v>
      </c>
      <c r="N33" s="64">
        <f>+IF(J33=Hoja2!$B$18,H33*(1+IFERROR(VLOOKUP(I33,Hoja2!$B$5:$E$9,2,FALSE),0))^IFERROR(VLOOKUP(I33,Hoja2!$B$5:$E$9,4,FALSE),1),0)</f>
        <v>0</v>
      </c>
      <c r="O33" s="65">
        <f t="shared" si="0"/>
        <v>0</v>
      </c>
    </row>
    <row r="34" spans="2:15" x14ac:dyDescent="0.35">
      <c r="K34" s="66">
        <f t="shared" ref="K34:N34" si="1">+SUM(K9:K33)</f>
        <v>0</v>
      </c>
      <c r="L34" s="66">
        <f t="shared" si="1"/>
        <v>0</v>
      </c>
      <c r="M34" s="66">
        <f t="shared" si="1"/>
        <v>0</v>
      </c>
      <c r="N34" s="66">
        <f t="shared" si="1"/>
        <v>0</v>
      </c>
      <c r="O34" s="66">
        <f>+SUM(O9:O33)</f>
        <v>0</v>
      </c>
    </row>
    <row r="37" spans="2:15" x14ac:dyDescent="0.35">
      <c r="G37" s="43"/>
      <c r="H37" s="43"/>
      <c r="I37" s="43"/>
      <c r="J37" s="43"/>
    </row>
  </sheetData>
  <sheetProtection algorithmName="SHA-512" hashValue="mxkpimD23B08QG0/N2rZOOj3mEgz6OdZw+5qDXL/mcRSAgpKsO1YHSKSnG2yyP4FPWwZQJlcYZfpcW/WhfwbyA==" saltValue="3ezx5HdaWwQIfH4Gbl+T1Q==" spinCount="100000" sheet="1" objects="1" scenarios="1"/>
  <mergeCells count="2">
    <mergeCell ref="D3:O3"/>
    <mergeCell ref="C5:O5"/>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Hoja2!$B$5:$B$9</xm:f>
          </x14:formula1>
          <xm:sqref>I9:I33</xm:sqref>
        </x14:dataValidation>
        <x14:dataValidation type="list" allowBlank="1" showInputMessage="1" showErrorMessage="1" xr:uid="{00000000-0002-0000-0800-000001000000}">
          <x14:formula1>
            <xm:f>Hoja2!$B$16:$B$19</xm:f>
          </x14:formula1>
          <xm:sqref>J9:J33</xm:sqref>
        </x14:dataValidation>
        <x14:dataValidation type="list" allowBlank="1" showInputMessage="1" showErrorMessage="1" xr:uid="{00000000-0002-0000-0800-000002000000}">
          <x14:formula1>
            <xm:f>'Ficha Resumen'!$D$8:$D$16</xm:f>
          </x14:formula1>
          <xm:sqref>B9:B33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Hoja2</vt:lpstr>
      <vt:lpstr>Hoja1</vt:lpstr>
      <vt:lpstr>Ficha Resumen</vt:lpstr>
      <vt:lpstr>Personal</vt:lpstr>
      <vt:lpstr>Consultoría Especializada</vt:lpstr>
      <vt:lpstr>Materiales Bibliográfico</vt:lpstr>
      <vt:lpstr>Equipos</vt:lpstr>
      <vt:lpstr>Eventos Académicos</vt:lpstr>
      <vt:lpstr>Propiedad Intelectual</vt:lpstr>
      <vt:lpstr>Materiales e Insumos</vt:lpstr>
      <vt:lpstr>Publicaciones</vt:lpstr>
      <vt:lpstr>Registros y Certificaciones</vt:lpstr>
      <vt:lpstr>Salidas de campo</vt:lpstr>
      <vt:lpstr>Servicios técnicos</vt:lpstr>
      <vt:lpstr>Software</vt:lpstr>
      <vt:lpstr>Viajes</vt:lpstr>
      <vt:lpstr>Alquiler de espacios yo Instala</vt:lpstr>
      <vt:lpstr>Uso de espacios yo Instalacione</vt:lpstr>
      <vt:lpstr>Otros</vt:lpstr>
      <vt:lpstr>Formación PHD</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Caceres Salamanca</dc:creator>
  <cp:lastModifiedBy>Anyi Carolina Villarraga Bernal</cp:lastModifiedBy>
  <cp:lastPrinted>2020-03-05T14:41:58Z</cp:lastPrinted>
  <dcterms:created xsi:type="dcterms:W3CDTF">2017-05-19T13:16:59Z</dcterms:created>
  <dcterms:modified xsi:type="dcterms:W3CDTF">2025-06-18T23:40:50Z</dcterms:modified>
</cp:coreProperties>
</file>