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Fact. y Cartera\GESTION CARTERA\SIMULADORES\"/>
    </mc:Choice>
  </mc:AlternateContent>
  <xr:revisionPtr revIDLastSave="0" documentId="8_{D724F6B2-9D55-4B00-8F66-2E700271750D}" xr6:coauthVersionLast="47" xr6:coauthVersionMax="47" xr10:uidLastSave="{00000000-0000-0000-0000-000000000000}"/>
  <workbookProtection workbookAlgorithmName="SHA-512" workbookHashValue="VxocEZnlrN4JqpzUlslW4gJQ58tIPT3CM7MTBzdYKs7oLBDfKmShZRpqfqbaCMXfXmYSZlxAOwL+DJaYOwnL6A==" workbookSaltValue="9XlAeNsqHNHtBRVFgRm2Cg==" workbookSpinCount="100000" lockStructure="1"/>
  <bookViews>
    <workbookView xWindow="20370" yWindow="-120" windowWidth="24240" windowHeight="13020" tabRatio="667" activeTab="1" xr2:uid="{00000000-000D-0000-FFFF-FFFF00000000}"/>
  </bookViews>
  <sheets>
    <sheet name="Simulador" sheetId="1" r:id="rId1"/>
    <sheet name="CALCULAR" sheetId="3" r:id="rId2"/>
    <sheet name="Información" sheetId="2" state="hidden" r:id="rId3"/>
  </sheets>
  <externalReferences>
    <externalReference r:id="rId4"/>
  </externalReferences>
  <definedNames>
    <definedName name="_xlnm._FilterDatabase" localSheetId="2" hidden="1">Información!$D$1:$D$75</definedName>
    <definedName name="_xlnm.Print_Area" localSheetId="1">CALCULAR!$A$1:$J$71</definedName>
    <definedName name="B" localSheetId="2">Información!#REF!</definedName>
    <definedName name="D" localSheetId="2">Información!#REF!</definedName>
    <definedName name="E" localSheetId="2">Información!#REF!</definedName>
    <definedName name="G" localSheetId="2">Información!#REF!</definedName>
    <definedName name="i" localSheetId="2">Información!#REF!</definedName>
    <definedName name="j" localSheetId="2">Información!#REF!</definedName>
    <definedName name="L" localSheetId="2">Información!#REF!</definedName>
    <definedName name="M" localSheetId="2">Información!#REF!</definedName>
    <definedName name="N" localSheetId="2">Información!#REF!</definedName>
    <definedName name="o" localSheetId="2">Información!#REF!</definedName>
    <definedName name="P" localSheetId="2">Información!#REF!</definedName>
    <definedName name="Q" localSheetId="2">Información!#REF!</definedName>
    <definedName name="S" localSheetId="2">Información!#REF!</definedName>
    <definedName name="T" localSheetId="2">Información!#REF!</definedName>
    <definedName name="v" localSheetId="2">Información!#REF!</definedName>
    <definedName name="y" localSheetId="2">Información!#REF!</definedName>
    <definedName name="z" localSheetId="2">Información!#REF!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3" l="1"/>
  <c r="D11" i="3" s="1"/>
  <c r="D9" i="3"/>
  <c r="G9" i="3" l="1"/>
  <c r="I1" i="2" l="1"/>
  <c r="H11" i="3" l="1"/>
  <c r="F17" i="3"/>
  <c r="F22" i="3"/>
  <c r="F21" i="3"/>
  <c r="F20" i="3"/>
  <c r="F19" i="3"/>
  <c r="F18" i="3"/>
  <c r="I16" i="1"/>
  <c r="D12" i="3" s="1"/>
  <c r="G20" i="1" l="1"/>
  <c r="D45" i="3"/>
  <c r="I45" i="3"/>
  <c r="I16" i="3" l="1"/>
  <c r="G17" i="3" s="1"/>
  <c r="J5" i="3"/>
  <c r="E17" i="3" s="1"/>
  <c r="E18" i="3" l="1"/>
  <c r="I17" i="3"/>
  <c r="G18" i="3" s="1"/>
  <c r="I18" i="3" l="1"/>
  <c r="G19" i="3" s="1"/>
  <c r="B6" i="3"/>
  <c r="B7" i="3"/>
  <c r="B5" i="3"/>
  <c r="H19" i="3" l="1"/>
  <c r="I19" i="3"/>
  <c r="E19" i="3"/>
  <c r="E20" i="3" s="1"/>
  <c r="E21" i="3" s="1"/>
  <c r="E22" i="3" s="1"/>
  <c r="H18" i="3"/>
  <c r="H17" i="3"/>
  <c r="I20" i="3" l="1"/>
  <c r="G20" i="3"/>
  <c r="H20" i="3" s="1"/>
  <c r="I21" i="3" l="1"/>
  <c r="G21" i="3"/>
  <c r="H21" i="3" s="1"/>
  <c r="G22" i="3" l="1"/>
  <c r="H22" i="3" s="1"/>
  <c r="I22" i="3"/>
</calcChain>
</file>

<file path=xl/sharedStrings.xml><?xml version="1.0" encoding="utf-8"?>
<sst xmlns="http://schemas.openxmlformats.org/spreadsheetml/2006/main" count="338" uniqueCount="330">
  <si>
    <t>UNIVERSIDAD DEL ROSARIO</t>
  </si>
  <si>
    <t>Documento</t>
  </si>
  <si>
    <t>Nombre</t>
  </si>
  <si>
    <t>Programa</t>
  </si>
  <si>
    <t>Cálculo aproximado del crédito</t>
  </si>
  <si>
    <t>Valor matrícula</t>
  </si>
  <si>
    <t>Porcentaje solicitado</t>
  </si>
  <si>
    <t>Plazo en meses</t>
  </si>
  <si>
    <t>No. Cuota</t>
  </si>
  <si>
    <t>Fecha de pago</t>
  </si>
  <si>
    <t>Valor Capital</t>
  </si>
  <si>
    <t>Valor cuota</t>
  </si>
  <si>
    <t>Valor intereses</t>
  </si>
  <si>
    <t>OBSERVACIONES</t>
  </si>
  <si>
    <t>Señor (a)</t>
  </si>
  <si>
    <t>Fecha:</t>
  </si>
  <si>
    <t>Número de Cuotas:</t>
  </si>
  <si>
    <t>Valor de matrícula:</t>
  </si>
  <si>
    <t>Valor a financiar:</t>
  </si>
  <si>
    <t>Porcentaje a financiar:</t>
  </si>
  <si>
    <t>Valor a Financiar</t>
  </si>
  <si>
    <t>Dia de pago cuota</t>
  </si>
  <si>
    <t>NOMBRES Y APELLIDOS:</t>
  </si>
  <si>
    <t>IDENTIFICACIÓN N°</t>
  </si>
  <si>
    <t>DE:</t>
  </si>
  <si>
    <t>BARRIO:</t>
  </si>
  <si>
    <t>CELULAR:</t>
  </si>
  <si>
    <t>PARENTESCO:</t>
  </si>
  <si>
    <t>INDEPENDIENTE:</t>
  </si>
  <si>
    <t>NOMBRE DE LA EMPRESA O NEGOCIO:</t>
  </si>
  <si>
    <t>DIRECCION:</t>
  </si>
  <si>
    <t>PROPIEDADES</t>
  </si>
  <si>
    <t>CLASE DE PROPIEDAD</t>
  </si>
  <si>
    <t>VALOR COMERCIAL</t>
  </si>
  <si>
    <t xml:space="preserve">INGRESOS MENSUALES </t>
  </si>
  <si>
    <t>EGRESOS MENSUALES</t>
  </si>
  <si>
    <t>SUELDOS :</t>
  </si>
  <si>
    <t>HONORARIOS:</t>
  </si>
  <si>
    <t>OTROS INGRESOS:</t>
  </si>
  <si>
    <t>GASTOS FAMILIARES:</t>
  </si>
  <si>
    <t>ARRENDAMIENTO:</t>
  </si>
  <si>
    <t>OTROS EGRESOS:</t>
  </si>
  <si>
    <t>TOTAL:</t>
  </si>
  <si>
    <t>FIRMO A CONFORMIDAD:</t>
  </si>
  <si>
    <t>FIRMA DEL ESTUDIANTE</t>
  </si>
  <si>
    <t>FIRMA DEL CODEUDOR</t>
  </si>
  <si>
    <t>HUELLA</t>
  </si>
  <si>
    <t>C.C.</t>
  </si>
  <si>
    <t>DECISIÓN</t>
  </si>
  <si>
    <t>EMPLEADO</t>
  </si>
  <si>
    <t>SELECCIONE:</t>
  </si>
  <si>
    <t>SELECCIONE TIPO DE CRÉDITO:</t>
  </si>
  <si>
    <t>NUEVO</t>
  </si>
  <si>
    <t>RENOVACIÓN</t>
  </si>
  <si>
    <t>ANTIGÜEDAD:</t>
  </si>
  <si>
    <t>Tasa interés mes vencida</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</si>
  <si>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</si>
  <si>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</si>
  <si>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</si>
  <si>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</si>
  <si>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</si>
  <si>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</si>
  <si>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</si>
  <si>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</si>
  <si>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</si>
  <si>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</si>
  <si>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</si>
  <si>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</si>
  <si>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</si>
  <si>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</si>
  <si>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</si>
  <si>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</si>
  <si>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</si>
  <si>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</si>
  <si>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</si>
  <si>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</si>
  <si>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</si>
  <si>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</si>
  <si>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</si>
  <si>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</si>
  <si>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</si>
  <si>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</si>
  <si>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</si>
  <si>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</si>
  <si>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</si>
  <si>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</si>
  <si>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</si>
  <si>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</si>
  <si>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</si>
  <si>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</si>
  <si>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</si>
  <si>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</si>
  <si>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</si>
  <si>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</si>
  <si>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</si>
  <si>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</si>
  <si>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</si>
  <si>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</si>
  <si>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</si>
  <si>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</si>
  <si>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</si>
  <si>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</si>
  <si>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</si>
  <si>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</si>
  <si>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</si>
  <si>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</si>
  <si>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</si>
  <si>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</si>
  <si>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</si>
  <si>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</si>
  <si>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</si>
  <si>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</si>
  <si>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</si>
  <si>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</si>
  <si>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</si>
  <si>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</si>
  <si>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</si>
  <si>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</si>
  <si>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</si>
  <si>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</si>
  <si>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</si>
  <si>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</si>
  <si>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</si>
  <si>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</si>
  <si>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</si>
  <si>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</si>
  <si>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</si>
  <si>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</si>
  <si>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</si>
  <si>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</si>
  <si>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</si>
  <si>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</si>
  <si>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</si>
  <si>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Programas</t>
  </si>
  <si>
    <t>Fisioterapia (SNIES 1293)</t>
  </si>
  <si>
    <t>Fonoaudiología (SNIES 1294)</t>
  </si>
  <si>
    <t>Medicina (SNIES 1295)</t>
  </si>
  <si>
    <t>Psicología (SNIES 16010)</t>
  </si>
  <si>
    <t>Economía (SNIES 1298)</t>
  </si>
  <si>
    <t>Finanzas y Comercio Internacional (SNIES 10547)</t>
  </si>
  <si>
    <t>Jurisprudencia (SNIES 1297)</t>
  </si>
  <si>
    <t>Licenciatura en Filosofía (SNIES: 106389)</t>
  </si>
  <si>
    <t>Licenciatura en Ciencias Sociales (SNIES: 106305)</t>
  </si>
  <si>
    <t>Antropología (SNIES 51786)</t>
  </si>
  <si>
    <t>Artes Liberales en Ciencias Sociales (SNIES 54017)</t>
  </si>
  <si>
    <t>Filosofía (SNIES 1300)</t>
  </si>
  <si>
    <t>Historia (SNIES 51887)</t>
  </si>
  <si>
    <t>Periodismo y Opinión Pública (SNIES 15613)</t>
  </si>
  <si>
    <t>Sociología (SNIES 4239)</t>
  </si>
  <si>
    <t>Biología (SNIES 102921)</t>
  </si>
  <si>
    <t>Matemáticas Aplicadas y Ciencias de la Computación (SNIES 105653)</t>
  </si>
  <si>
    <t>Administración de Empresas (SNIES 1299)</t>
  </si>
  <si>
    <t>Administración de Negocios Internacionales (SNIES 10574)</t>
  </si>
  <si>
    <t>Administración en Logística y Producción (SNIES 52072)</t>
  </si>
  <si>
    <t>Ciencia Política y Gobierno (SNIES 4368)</t>
  </si>
  <si>
    <t>Gestión y Desarrollo Urbanos (SNIES 51641)</t>
  </si>
  <si>
    <t>Relaciones Internacionales (SNIES 4753)</t>
  </si>
  <si>
    <t>SOLICITUD CRÉDITO DIRECTO</t>
  </si>
  <si>
    <t>Para uso exclusivo de CASA UR</t>
  </si>
  <si>
    <t>TÉRMINOS Y CONDICIONES</t>
  </si>
  <si>
    <t>Saldo para Pago:</t>
  </si>
  <si>
    <t>VALORES</t>
  </si>
  <si>
    <t>Marketing y Negocios Digitales (SNIES: 108262)</t>
  </si>
  <si>
    <t>Terapia Ocupacional (SNIES 12589)</t>
  </si>
  <si>
    <t>Teatro músical (SNIES 108006)</t>
  </si>
  <si>
    <t>Gerencia de Mercadeo</t>
  </si>
  <si>
    <t>Gerencia de Empresas</t>
  </si>
  <si>
    <t>Gestión Humana</t>
  </si>
  <si>
    <t>Gerenéia de la Social y Salud en el Trabajo</t>
  </si>
  <si>
    <t>Gerencia integal de Sérvicios de Salud</t>
  </si>
  <si>
    <t>valor por crédito</t>
  </si>
  <si>
    <t>Gerencia de proyectos de TIC</t>
  </si>
  <si>
    <t>Maestría en Marketing</t>
  </si>
  <si>
    <t>MBA Tiempo Completo</t>
  </si>
  <si>
    <t>MBA Tiempo Parcial</t>
  </si>
  <si>
    <t>Doctorado en Ciencias de la Dirección</t>
  </si>
  <si>
    <t>Gerencia y Gestión Cultural</t>
  </si>
  <si>
    <t>Traducción</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</si>
  <si>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</si>
  <si>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</si>
  <si>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</si>
  <si>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</si>
  <si>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</si>
  <si>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</si>
  <si>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</si>
  <si>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</si>
  <si>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</si>
  <si>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</si>
  <si>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</si>
  <si>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</si>
  <si>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</si>
  <si>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</si>
  <si>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</si>
  <si>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</si>
  <si>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</si>
  <si>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</si>
  <si>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</si>
  <si>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</si>
  <si>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</si>
  <si>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</si>
  <si>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</si>
  <si>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Constitucional</t>
  </si>
  <si>
    <t>Derecho de la Empresa</t>
  </si>
  <si>
    <t>Derecho de la Familia</t>
  </si>
  <si>
    <t>Derecho Médico Sanitario</t>
  </si>
  <si>
    <t>Derecho Urbano</t>
  </si>
  <si>
    <t>Derecho del Mar</t>
  </si>
  <si>
    <t>Derecho Aduanero y del Comercio Exterior</t>
  </si>
  <si>
    <t>Derecho Comercial</t>
  </si>
  <si>
    <t>Derecho Contractual</t>
  </si>
  <si>
    <t>Derecho en Contratación Estatal y su Gestión</t>
  </si>
  <si>
    <t>Derecho Internacional</t>
  </si>
  <si>
    <t>Derecho Internacional de los Derechos Humanos y Derecho Internacional Humanitario</t>
  </si>
  <si>
    <t>Derecho Financiero</t>
  </si>
  <si>
    <t>Gerencia Pública y Control FiscaI</t>
  </si>
  <si>
    <t>Derecho Laboral y de la Seguridad Social</t>
  </si>
  <si>
    <t>Derecho Penal</t>
  </si>
  <si>
    <t>Derecho de Seguros</t>
  </si>
  <si>
    <t>Derecho Tributario</t>
  </si>
  <si>
    <t>Maestría en Derecho y Gestión Ambiental</t>
  </si>
  <si>
    <t>Maestría en Derecho Laboral y de la Seguridad Social</t>
  </si>
  <si>
    <t>Doctorado en Derecho</t>
  </si>
  <si>
    <t>Maestríaen Derecho</t>
  </si>
  <si>
    <t>Maestría en Derecho Administrativo</t>
  </si>
  <si>
    <t>Maestría en Derecho Internacional</t>
  </si>
  <si>
    <t>Derecho Procesal</t>
  </si>
  <si>
    <t>Derecho Ambiental</t>
  </si>
  <si>
    <t>TÉRMINOS Y CONDICIONES DEL CONTRATO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</si>
  <si>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</si>
  <si>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</si>
  <si>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
</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</si>
  <si>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</si>
  <si>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</si>
  <si>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SOLICITUD DE CRÉDITO CORTO PLAZO</t>
  </si>
  <si>
    <t>Arquitectura (SNIES 109404)</t>
  </si>
  <si>
    <t>Artes (SNIES 109352)</t>
  </si>
  <si>
    <t>Diseño (SNIES 109406)</t>
  </si>
  <si>
    <t>Toxicología</t>
  </si>
  <si>
    <t>Cirugía General</t>
  </si>
  <si>
    <t>Gerencia integal de Sérvicios de Salud (Modalidad Virtual)</t>
  </si>
  <si>
    <t>Gerencia y Gestión Cultural (Modalidad Virtual)</t>
  </si>
  <si>
    <t>Medicina Interna</t>
  </si>
  <si>
    <t>Saldo de la deuda</t>
  </si>
  <si>
    <t>Ciencias Del Sistema Tierra (SNIES 109769)</t>
  </si>
  <si>
    <t>Creación (SNIES 109494)</t>
  </si>
  <si>
    <t>Ingeniería Electrónica (SNIES 109730)</t>
  </si>
  <si>
    <t>Ingeniería En Sistemas Energéticos (SNIES 109770)</t>
  </si>
  <si>
    <t>Ingeniería Industrial (SNIES 109731)</t>
  </si>
  <si>
    <t>Maestría en Derecho Corporativo</t>
  </si>
  <si>
    <t>CORREO ELECTRÓNICO PERSONAL:</t>
  </si>
  <si>
    <t>CIUDAD DE DOMICILIO:</t>
  </si>
  <si>
    <t>Cirugía Cardiovascular</t>
  </si>
  <si>
    <t>Cirugía Vascular Periférica y Angiología</t>
  </si>
  <si>
    <t>Coloproctología</t>
  </si>
  <si>
    <t>Infectología</t>
  </si>
  <si>
    <t>Medicina de Emergencias</t>
  </si>
  <si>
    <t>Neurocirugía</t>
  </si>
  <si>
    <t>Neurología</t>
  </si>
  <si>
    <t>Radiología</t>
  </si>
  <si>
    <t>Urología</t>
  </si>
  <si>
    <t>Enfermería (SNIES 109989)</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</si>
  <si>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</si>
  <si>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</si>
  <si>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</si>
  <si>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</si>
  <si>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</si>
  <si>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</si>
  <si>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</si>
  <si>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</si>
  <si>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</si>
  <si>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</si>
  <si>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</si>
  <si>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</si>
  <si>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</si>
  <si>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</si>
  <si>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</si>
  <si>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</si>
  <si>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</si>
  <si>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</si>
  <si>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</si>
  <si>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</si>
  <si>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</si>
  <si>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</si>
  <si>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</si>
  <si>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</si>
  <si>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</si>
  <si>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</si>
  <si>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</si>
  <si>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</si>
  <si>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</si>
  <si>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</si>
  <si>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</si>
  <si>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</si>
  <si>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</si>
  <si>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</si>
  <si>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</si>
  <si>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</si>
  <si>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</si>
  <si>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</si>
  <si>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Los valores resultantes de esta simulación, son informativos y no significa aprobación de la financiación, hasta no recibir la respuesta de su solicitud al correo institucional. 
Este simulador la Universidad no asume ningún compromiso académico-financiero. 
Esta simulación debe ser remitida dentro de la solicitud de crédito. Debe tener en cuenta las fechas de pago ordinario y extraordinario definidas en su recibo matrícula.
Recuerde que las solicitudes mal diligenciadas y/o los documentos incompletos anulan la solicitud y deberá radicarla nuevamente.  La fecha de legalizacion de su crédito se acoge al valor definido ordinario o extraordinario según corresponda. 
Los intereses pueden variar puesto que están calculados en 30 días.</t>
  </si>
  <si>
    <t>DIRECCIÓN DE RESIDENCIA:</t>
  </si>
  <si>
    <t>TELÉFONO DE RESIDENCIA:</t>
  </si>
  <si>
    <t>CORREO ELECTRÓNICO:</t>
  </si>
  <si>
    <t>TELÉFONO:</t>
  </si>
  <si>
    <t>CARACTERÍSTICAS</t>
  </si>
  <si>
    <t>TARJETA DE CRÉDITO:</t>
  </si>
  <si>
    <t>PRÉSTAMOS E HIPOTECAS:</t>
  </si>
  <si>
    <t>INFORMACIÓN DEL ESTUDIANTE</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</si>
  <si>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según oferta académica y financiera de cada período.</t>
  </si>
  <si>
    <t>College_Ur:Management</t>
  </si>
  <si>
    <t>Derecho Administrativo-Virtual</t>
  </si>
  <si>
    <t>Epidemiología-Convenio Con Universidad Ces-Medellín</t>
  </si>
  <si>
    <t>Gerencia Integral De Servicios De Salud (Virtual)</t>
  </si>
  <si>
    <t>Innovación Pedagógica (Virtual)</t>
  </si>
  <si>
    <t>Maestría En Gestión Estratégica De La Información E Innovación Digital</t>
  </si>
  <si>
    <t>Maestría Estudios Políticos E Internacionales</t>
  </si>
  <si>
    <t>Medicina Crítica y Cuidado Intensivo</t>
  </si>
  <si>
    <t>Psiquiatría</t>
  </si>
  <si>
    <t>Rehabilitación Cardiaca Y Pulmonar</t>
  </si>
  <si>
    <t>Seguridad Y Salud En El Trabajo</t>
  </si>
  <si>
    <t xml:space="preserve">INFORMACIÓN DEL RESPONSABLE DE PAGO/CODEUDOR </t>
  </si>
  <si>
    <t>Especialización en anestesia cardiovascular y torácica</t>
  </si>
  <si>
    <t>Especialización en derecho procesal - armenia</t>
  </si>
  <si>
    <t>Especialización en derecho procesal - ibague</t>
  </si>
  <si>
    <t>Especialización en derecho procesal (bogota)</t>
  </si>
  <si>
    <t>Especialización en gestión de turismo sostenible bogota</t>
  </si>
  <si>
    <t>Especialización en gestión de turismo sostenible yopal</t>
  </si>
  <si>
    <t>especialización en radiología e imágenes diagnósticas</t>
  </si>
  <si>
    <t>Maestría en derecho penal</t>
  </si>
  <si>
    <t>Maestría En Inteligencia Emocional Y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</si>
</sst>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quot;$&quot;\ #,##0_);[Red]\(&quot;$&quot;\ #,##0\)"/>
    <numFmt numFmtId="166" formatCode="&quot;$&quot;\ #,##0"/>
    <numFmt numFmtId="167" formatCode="[$$-240A]\ #,##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rgb="FFA80000"/>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3"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6" fontId="0" fillId="0" borderId="0" xfId="0" applyNumberFormat="1" applyBorder="1" applyAlignment="1">
      <alignment vertical="center"/>
    </xf>
    <xf numFmtId="167"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0" fillId="0" borderId="21" xfId="0" applyBorder="1" applyAlignment="1">
      <alignment horizontal="right" vertical="center"/>
    </xf>
    <xf numFmtId="0" fontId="0" fillId="0" borderId="21" xfId="0" applyBorder="1" applyAlignment="1">
      <alignment horizontal="left" vertical="center"/>
    </xf>
    <xf numFmtId="0" fontId="3" fillId="0" borderId="0" xfId="0" applyFont="1" applyAlignment="1">
      <alignment horizontal="center"/>
    </xf>
    <xf numFmtId="165" fontId="0" fillId="0" borderId="5" xfId="0" applyNumberFormat="1" applyBorder="1" applyAlignment="1">
      <alignment vertical="center"/>
    </xf>
    <xf numFmtId="0" fontId="0" fillId="0" borderId="0" xfId="0" applyBorder="1" applyAlignment="1">
      <alignment horizontal="center" vertical="center"/>
    </xf>
    <xf numFmtId="17" fontId="0" fillId="0" borderId="5" xfId="0" applyNumberFormat="1" applyBorder="1" applyAlignment="1">
      <alignment vertical="center"/>
    </xf>
    <xf numFmtId="2" fontId="3" fillId="0" borderId="0" xfId="0" applyNumberFormat="1" applyFont="1" applyAlignment="1">
      <alignment vertical="center"/>
    </xf>
    <xf numFmtId="1" fontId="0" fillId="0" borderId="5" xfId="0" applyNumberFormat="1" applyBorder="1" applyAlignment="1">
      <alignment vertical="center"/>
    </xf>
    <xf numFmtId="167" fontId="0" fillId="0" borderId="0" xfId="0" applyNumberFormat="1" applyAlignment="1">
      <alignment vertical="center"/>
    </xf>
    <xf numFmtId="0" fontId="0" fillId="0" borderId="1" xfId="0"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25" xfId="0" applyBorder="1" applyAlignment="1">
      <alignment vertical="center"/>
    </xf>
    <xf numFmtId="0" fontId="0" fillId="0" borderId="5" xfId="0" applyBorder="1" applyAlignment="1" applyProtection="1">
      <alignment horizontal="center" vertical="center"/>
      <protection locked="0"/>
    </xf>
    <xf numFmtId="164" fontId="0" fillId="0" borderId="0" xfId="0" applyNumberFormat="1"/>
    <xf numFmtId="0" fontId="3"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3" borderId="0" xfId="0" applyFill="1"/>
    <xf numFmtId="9" fontId="0" fillId="0" borderId="1" xfId="1" applyFont="1" applyBorder="1" applyAlignment="1" applyProtection="1">
      <alignment horizontal="center" vertical="center"/>
      <protection hidden="1"/>
    </xf>
    <xf numFmtId="0" fontId="9"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8" fillId="0" borderId="0" xfId="0" applyFont="1" applyAlignment="1">
      <alignment vertical="center"/>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lignment wrapText="1"/>
    </xf>
    <xf numFmtId="10" fontId="3" fillId="0" borderId="0" xfId="0" applyNumberFormat="1" applyFont="1" applyAlignment="1">
      <alignment horizontal="right" vertical="center"/>
    </xf>
    <xf numFmtId="0" fontId="6" fillId="0" borderId="20" xfId="0" applyFont="1" applyBorder="1" applyAlignment="1">
      <alignment vertical="center"/>
    </xf>
    <xf numFmtId="0" fontId="7" fillId="0" borderId="5" xfId="0" applyFont="1" applyBorder="1" applyAlignment="1" applyProtection="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3" fillId="0" borderId="5" xfId="0" applyFont="1" applyBorder="1" applyAlignment="1">
      <alignment horizontal="left" vertical="center"/>
    </xf>
    <xf numFmtId="0" fontId="0" fillId="0" borderId="5" xfId="0" applyBorder="1" applyAlignment="1">
      <alignment horizontal="left" vertical="center"/>
    </xf>
    <xf numFmtId="166" fontId="0" fillId="0" borderId="21"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166" fontId="3" fillId="0" borderId="5" xfId="0" applyNumberFormat="1" applyFont="1" applyBorder="1" applyAlignment="1">
      <alignment horizontal="right" vertical="center"/>
    </xf>
    <xf numFmtId="166" fontId="0" fillId="0" borderId="20" xfId="0" applyNumberFormat="1" applyBorder="1" applyAlignment="1" applyProtection="1">
      <alignment horizontal="right" vertical="center"/>
      <protection locked="0"/>
    </xf>
    <xf numFmtId="166" fontId="3" fillId="0" borderId="20" xfId="0" applyNumberFormat="1" applyFont="1" applyBorder="1" applyAlignment="1">
      <alignment horizontal="right" vertical="center"/>
    </xf>
    <xf numFmtId="166" fontId="3" fillId="0" borderId="21" xfId="0" applyNumberFormat="1" applyFont="1" applyBorder="1" applyAlignment="1">
      <alignment horizontal="right" vertical="center"/>
    </xf>
    <xf numFmtId="166" fontId="3" fillId="0" borderId="22" xfId="0" applyNumberFormat="1" applyFont="1" applyBorder="1" applyAlignment="1">
      <alignment horizontal="right" vertical="center"/>
    </xf>
    <xf numFmtId="166" fontId="0" fillId="0" borderId="6" xfId="0" applyNumberFormat="1" applyBorder="1" applyAlignment="1" applyProtection="1">
      <alignment horizontal="right" vertical="center"/>
      <protection locked="0"/>
    </xf>
    <xf numFmtId="166" fontId="0" fillId="0" borderId="7" xfId="0" applyNumberFormat="1" applyBorder="1" applyAlignment="1" applyProtection="1">
      <alignment horizontal="right" vertical="center"/>
      <protection locked="0"/>
    </xf>
    <xf numFmtId="166" fontId="0" fillId="0" borderId="8" xfId="0" applyNumberFormat="1" applyBorder="1" applyAlignment="1" applyProtection="1">
      <alignment horizontal="right" vertical="center"/>
      <protection locked="0"/>
    </xf>
    <xf numFmtId="166" fontId="0" fillId="0" borderId="24" xfId="0" applyNumberFormat="1" applyBorder="1" applyAlignment="1" applyProtection="1">
      <alignment horizontal="right" vertical="center"/>
      <protection locked="0"/>
    </xf>
    <xf numFmtId="166" fontId="0" fillId="0" borderId="0" xfId="0" applyNumberFormat="1" applyBorder="1" applyAlignment="1" applyProtection="1">
      <alignment horizontal="right" vertical="center"/>
      <protection locked="0"/>
    </xf>
    <xf numFmtId="166" fontId="0" fillId="0" borderId="26"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5" fillId="0" borderId="0" xfId="0" applyFont="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3" fillId="0" borderId="5" xfId="0" applyFont="1" applyBorder="1" applyAlignment="1">
      <alignment horizontal="center" vertical="center"/>
    </xf>
    <xf numFmtId="166" fontId="0" fillId="0" borderId="5" xfId="0" applyNumberFormat="1" applyBorder="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6" fontId="0" fillId="0" borderId="5" xfId="0" applyNumberFormat="1" applyBorder="1" applyAlignment="1" applyProtection="1">
      <alignment horizontal="left" vertical="center"/>
      <protection locked="0"/>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3" fontId="0" fillId="0" borderId="5" xfId="0" applyNumberFormat="1" applyBorder="1" applyAlignment="1" applyProtection="1">
      <alignment horizontal="left" vertical="center"/>
      <protection locked="0"/>
    </xf>
    <xf numFmtId="0" fontId="10" fillId="0" borderId="5" xfId="0" applyFont="1" applyBorder="1" applyAlignment="1">
      <alignment horizontal="left" vertical="top" wrapText="1"/>
    </xf>
    <xf numFmtId="0" fontId="2" fillId="2" borderId="5" xfId="0" applyFont="1" applyFill="1" applyBorder="1" applyAlignment="1">
      <alignment horizontal="center" vertical="top" wrapText="1"/>
    </xf>
    <xf numFmtId="0" fontId="0" fillId="0" borderId="21" xfId="0" applyBorder="1" applyAlignment="1" applyProtection="1">
      <alignment horizontal="center" vertical="center"/>
      <protection locked="0"/>
    </xf>
    <xf numFmtId="0" fontId="10" fillId="0" borderId="5" xfId="0" applyFont="1" applyBorder="1" applyAlignment="1">
      <alignment horizontal="left" vertical="center" wrapText="1"/>
    </xf>
    <xf numFmtId="0" fontId="0" fillId="0" borderId="28" xfId="0" applyBorder="1" applyAlignment="1">
      <alignment horizontal="left"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xf>
    <xf numFmtId="0" fontId="0" fillId="0" borderId="27" xfId="0" applyBorder="1" applyAlignment="1">
      <alignment horizontal="center"/>
    </xf>
    <xf numFmtId="0" fontId="0" fillId="0" borderId="23" xfId="0" applyBorder="1" applyAlignment="1">
      <alignment horizontal="center"/>
    </xf>
  </cellXfs>
  <cellStyles count="2">
    <cellStyle name="Normal" xfId="0" builtinId="0"/>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CALCULAR!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3</xdr:row>
      <xdr:rowOff>0</xdr:rowOff>
    </xdr:from>
    <xdr:to>
      <xdr:col>9</xdr:col>
      <xdr:colOff>104776</xdr:colOff>
      <xdr:row>5</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21</xdr:row>
      <xdr:rowOff>104775</xdr:rowOff>
    </xdr:from>
    <xdr:to>
      <xdr:col>6</xdr:col>
      <xdr:colOff>676275</xdr:colOff>
      <xdr:row>23</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238126</xdr:colOff>
      <xdr:row>0</xdr:row>
      <xdr:rowOff>86662</xdr:rowOff>
    </xdr:from>
    <xdr:to>
      <xdr:col>8</xdr:col>
      <xdr:colOff>890715</xdr:colOff>
      <xdr:row>1</xdr:row>
      <xdr:rowOff>219075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172201" y="86662"/>
          <a:ext cx="652589" cy="64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T29"/>
  <sheetViews>
    <sheetView showGridLines="0" workbookViewId="0">
      <selection activeCell="I21" sqref="I21"/>
    </sheetView>
  </sheetViews>
  <sheetFormatPr baseColWidth="10" defaultColWidth="11.42578125" defaultRowHeight="15" x14ac:dyDescent="0.25"/>
  <cols>
    <col min="1" max="1" width="1" style="1" customWidth="1"/>
    <col min="2" max="16384" width="11.42578125" style="1"/>
  </cols>
  <sheetData>
    <row r="1" spans="2:20" ht="7.5" customHeight="1" thickBot="1" x14ac:dyDescent="0.3">
      <c r="L1" s="50"/>
      <c r="M1" s="50"/>
      <c r="N1" s="50"/>
      <c r="O1" s="50"/>
      <c r="P1" s="53"/>
      <c r="Q1" s="50"/>
      <c r="R1" s="50"/>
      <c r="S1" s="50"/>
      <c r="T1" s="50"/>
    </row>
    <row r="2" spans="2:20" x14ac:dyDescent="0.25">
      <c r="B2" s="51"/>
      <c r="C2" s="11"/>
      <c r="D2" s="11"/>
      <c r="E2" s="11"/>
      <c r="F2" s="11"/>
      <c r="G2" s="11"/>
      <c r="H2" s="11"/>
      <c r="I2" s="11"/>
      <c r="J2" s="12"/>
      <c r="L2" s="50"/>
      <c r="M2" s="50"/>
      <c r="N2" s="50"/>
      <c r="O2" s="50"/>
      <c r="P2" s="53">
        <v>15</v>
      </c>
      <c r="Q2" s="50"/>
      <c r="R2" s="50"/>
      <c r="S2" s="50"/>
      <c r="T2" s="50"/>
    </row>
    <row r="3" spans="2:20" x14ac:dyDescent="0.25">
      <c r="B3" s="52"/>
      <c r="C3" s="14"/>
      <c r="D3" s="14"/>
      <c r="E3" s="14"/>
      <c r="F3" s="14"/>
      <c r="G3" s="14"/>
      <c r="H3" s="14"/>
      <c r="I3" s="14"/>
      <c r="J3" s="15"/>
      <c r="L3" s="50"/>
      <c r="M3" s="50"/>
      <c r="N3" s="50"/>
      <c r="O3" s="50"/>
      <c r="P3" s="53">
        <v>25</v>
      </c>
      <c r="Q3" s="50"/>
      <c r="R3" s="50"/>
      <c r="S3" s="50"/>
      <c r="T3" s="50"/>
    </row>
    <row r="4" spans="2:20" ht="18.75" x14ac:dyDescent="0.25">
      <c r="B4" s="52"/>
      <c r="C4" s="66" t="s">
        <v>0</v>
      </c>
      <c r="D4" s="66"/>
      <c r="E4" s="66"/>
      <c r="F4" s="66"/>
      <c r="G4" s="66"/>
      <c r="H4" s="66"/>
      <c r="I4" s="14"/>
      <c r="J4" s="15"/>
      <c r="L4" s="50"/>
      <c r="M4" s="50"/>
      <c r="N4" s="50"/>
      <c r="O4" s="50"/>
      <c r="P4" s="53"/>
      <c r="Q4" s="50"/>
      <c r="R4" s="50"/>
      <c r="S4" s="50"/>
      <c r="T4" s="50"/>
    </row>
    <row r="5" spans="2:20" ht="18.75" x14ac:dyDescent="0.25">
      <c r="B5" s="52"/>
      <c r="C5" s="66" t="s">
        <v>233</v>
      </c>
      <c r="D5" s="66"/>
      <c r="E5" s="66"/>
      <c r="F5" s="66"/>
      <c r="G5" s="66"/>
      <c r="H5" s="66"/>
      <c r="I5" s="14"/>
      <c r="J5" s="15"/>
      <c r="L5" s="50"/>
      <c r="M5" s="50"/>
      <c r="N5" s="50"/>
      <c r="O5" s="50"/>
      <c r="P5" s="50"/>
      <c r="Q5" s="50"/>
      <c r="R5" s="50"/>
      <c r="S5" s="50"/>
      <c r="T5" s="50"/>
    </row>
    <row r="6" spans="2:20" x14ac:dyDescent="0.25">
      <c r="B6" s="13"/>
      <c r="C6" s="14"/>
      <c r="D6" s="14"/>
      <c r="E6" s="14"/>
      <c r="F6" s="14"/>
      <c r="G6" s="14"/>
      <c r="H6" s="14"/>
      <c r="I6" s="14"/>
      <c r="J6" s="15"/>
      <c r="L6" s="50"/>
      <c r="M6" s="50"/>
      <c r="N6" s="50"/>
      <c r="O6" s="50"/>
      <c r="P6" s="50"/>
      <c r="Q6" s="50"/>
      <c r="R6" s="50"/>
      <c r="S6" s="50"/>
      <c r="T6" s="50"/>
    </row>
    <row r="7" spans="2:20" ht="15.75" thickBot="1" x14ac:dyDescent="0.3">
      <c r="B7" s="13"/>
      <c r="C7" s="14"/>
      <c r="D7" s="14"/>
      <c r="E7" s="14"/>
      <c r="F7" s="14"/>
      <c r="G7" s="14"/>
      <c r="H7" s="14"/>
      <c r="I7" s="14"/>
      <c r="J7" s="15"/>
      <c r="L7" s="50"/>
      <c r="M7" s="50"/>
      <c r="N7" s="50"/>
      <c r="O7" s="50"/>
      <c r="P7" s="50"/>
      <c r="Q7" s="50"/>
      <c r="R7" s="50"/>
      <c r="S7" s="50"/>
      <c r="T7" s="50"/>
    </row>
    <row r="8" spans="2:20" ht="15.75" thickBot="1" x14ac:dyDescent="0.3">
      <c r="B8" s="13"/>
      <c r="C8" s="14" t="s">
        <v>1</v>
      </c>
      <c r="D8" s="14"/>
      <c r="E8" s="36"/>
      <c r="F8" s="14"/>
      <c r="G8" s="14"/>
      <c r="H8" s="14"/>
      <c r="I8" s="14"/>
      <c r="J8" s="15"/>
      <c r="L8" s="50"/>
      <c r="M8" s="50"/>
      <c r="N8" s="50"/>
      <c r="O8" s="50"/>
      <c r="P8" s="50"/>
      <c r="Q8" s="50"/>
      <c r="R8" s="50"/>
      <c r="S8" s="50"/>
      <c r="T8" s="50"/>
    </row>
    <row r="9" spans="2:20" ht="15.75" thickBot="1" x14ac:dyDescent="0.3">
      <c r="B9" s="13"/>
      <c r="C9" s="14"/>
      <c r="D9" s="14"/>
      <c r="E9" s="14"/>
      <c r="F9" s="14"/>
      <c r="G9" s="14"/>
      <c r="H9" s="14"/>
      <c r="I9" s="14"/>
      <c r="J9" s="15"/>
      <c r="L9" s="50"/>
      <c r="M9" s="50"/>
      <c r="N9" s="50"/>
      <c r="O9" s="50"/>
      <c r="P9" s="50"/>
      <c r="Q9" s="50"/>
      <c r="R9" s="50"/>
      <c r="S9" s="50"/>
      <c r="T9" s="50"/>
    </row>
    <row r="10" spans="2:20" ht="15.75" thickBot="1" x14ac:dyDescent="0.3">
      <c r="B10" s="13"/>
      <c r="C10" s="14" t="s">
        <v>2</v>
      </c>
      <c r="D10" s="14"/>
      <c r="E10" s="67"/>
      <c r="F10" s="68"/>
      <c r="G10" s="69"/>
      <c r="H10" s="14"/>
      <c r="I10" s="14"/>
      <c r="J10" s="15"/>
      <c r="L10" s="50"/>
      <c r="M10" s="50"/>
      <c r="N10" s="50"/>
      <c r="O10" s="50"/>
      <c r="P10" s="50"/>
      <c r="Q10" s="50"/>
      <c r="R10" s="50"/>
      <c r="S10" s="50"/>
      <c r="T10" s="50"/>
    </row>
    <row r="11" spans="2:20" ht="15.75" thickBot="1" x14ac:dyDescent="0.3">
      <c r="B11" s="13"/>
      <c r="C11" s="14"/>
      <c r="D11" s="14"/>
      <c r="E11" s="14"/>
      <c r="F11" s="14"/>
      <c r="G11" s="14"/>
      <c r="H11" s="14"/>
      <c r="I11" s="14"/>
      <c r="J11" s="15"/>
      <c r="L11" s="50"/>
      <c r="M11" s="50"/>
      <c r="N11" s="50"/>
      <c r="O11" s="50"/>
      <c r="P11" s="50"/>
      <c r="Q11" s="50"/>
      <c r="R11" s="50"/>
      <c r="S11" s="50"/>
      <c r="T11" s="50"/>
    </row>
    <row r="12" spans="2:20" ht="15.75" thickBot="1" x14ac:dyDescent="0.3">
      <c r="B12" s="13"/>
      <c r="C12" s="14" t="s">
        <v>3</v>
      </c>
      <c r="D12" s="14"/>
      <c r="E12" s="67"/>
      <c r="F12" s="68"/>
      <c r="G12" s="69"/>
      <c r="H12" s="14"/>
      <c r="I12" s="14"/>
      <c r="J12" s="15"/>
      <c r="L12" s="50"/>
      <c r="M12" s="50"/>
      <c r="N12" s="50"/>
      <c r="O12" s="50"/>
      <c r="P12" s="50"/>
      <c r="Q12" s="50"/>
      <c r="R12" s="50"/>
      <c r="S12" s="50"/>
      <c r="T12" s="50"/>
    </row>
    <row r="13" spans="2:20" x14ac:dyDescent="0.25">
      <c r="B13" s="13"/>
      <c r="C13" s="14"/>
      <c r="D13" s="14"/>
      <c r="E13" s="14"/>
      <c r="F13" s="14"/>
      <c r="G13" s="14"/>
      <c r="H13" s="14"/>
      <c r="I13" s="14"/>
      <c r="J13" s="15"/>
      <c r="L13" s="50"/>
      <c r="M13" s="50"/>
      <c r="N13" s="50"/>
      <c r="O13" s="50"/>
      <c r="P13" s="50"/>
      <c r="Q13" s="50"/>
      <c r="R13" s="50"/>
      <c r="S13" s="50"/>
      <c r="T13" s="50"/>
    </row>
    <row r="14" spans="2:20" x14ac:dyDescent="0.25">
      <c r="B14" s="13"/>
      <c r="C14" s="70" t="s">
        <v>4</v>
      </c>
      <c r="D14" s="70"/>
      <c r="E14" s="70"/>
      <c r="F14" s="70"/>
      <c r="G14" s="70"/>
      <c r="H14" s="70"/>
      <c r="I14" s="70"/>
      <c r="J14" s="15"/>
      <c r="L14" s="50"/>
      <c r="M14" s="50"/>
      <c r="N14" s="50"/>
      <c r="O14" s="50"/>
      <c r="P14" s="50"/>
      <c r="Q14" s="50"/>
      <c r="R14" s="50"/>
      <c r="S14" s="50"/>
      <c r="T14" s="50"/>
    </row>
    <row r="15" spans="2:20" ht="15.75" thickBot="1" x14ac:dyDescent="0.3">
      <c r="B15" s="13"/>
      <c r="C15" s="14"/>
      <c r="D15" s="14"/>
      <c r="E15" s="14"/>
      <c r="F15" s="14"/>
      <c r="G15" s="14"/>
      <c r="H15" s="14"/>
      <c r="I15" s="14"/>
      <c r="J15" s="15"/>
      <c r="L15" s="50"/>
      <c r="M15" s="50"/>
      <c r="N15" s="50"/>
      <c r="O15" s="50"/>
      <c r="P15" s="50"/>
      <c r="Q15" s="50"/>
      <c r="R15" s="50"/>
      <c r="S15" s="50"/>
      <c r="T15" s="50"/>
    </row>
    <row r="16" spans="2:20" ht="15.75" thickBot="1" x14ac:dyDescent="0.3">
      <c r="B16" s="13"/>
      <c r="C16" s="14" t="s">
        <v>5</v>
      </c>
      <c r="D16" s="14"/>
      <c r="E16" s="37"/>
      <c r="F16" s="14"/>
      <c r="G16" s="14" t="s">
        <v>6</v>
      </c>
      <c r="H16" s="14"/>
      <c r="I16" s="49">
        <f>IFERROR(IF(E18="",0,E18/E16),0)</f>
        <v>0</v>
      </c>
      <c r="J16" s="15"/>
      <c r="L16" s="50"/>
      <c r="M16" s="50"/>
      <c r="N16" s="50"/>
      <c r="O16" s="50"/>
      <c r="P16" s="50"/>
      <c r="Q16" s="50"/>
      <c r="R16" s="50"/>
      <c r="S16" s="50"/>
      <c r="T16" s="50"/>
    </row>
    <row r="17" spans="2:20" ht="15.75" thickBot="1" x14ac:dyDescent="0.3">
      <c r="B17" s="13"/>
      <c r="C17" s="14"/>
      <c r="D17" s="14"/>
      <c r="E17" s="14"/>
      <c r="F17" s="14"/>
      <c r="G17" s="14"/>
      <c r="H17" s="14"/>
      <c r="I17" s="31"/>
      <c r="J17" s="15"/>
      <c r="L17" s="50"/>
      <c r="M17" s="50"/>
      <c r="N17" s="50"/>
      <c r="O17" s="50"/>
      <c r="P17" s="50"/>
      <c r="Q17" s="50"/>
      <c r="R17" s="50"/>
      <c r="S17" s="50"/>
      <c r="T17" s="50"/>
    </row>
    <row r="18" spans="2:20" ht="15.75" thickBot="1" x14ac:dyDescent="0.3">
      <c r="B18" s="13"/>
      <c r="C18" s="14" t="s">
        <v>20</v>
      </c>
      <c r="D18" s="14"/>
      <c r="E18" s="37"/>
      <c r="F18" s="14"/>
      <c r="G18" s="14" t="s">
        <v>7</v>
      </c>
      <c r="H18" s="14"/>
      <c r="I18" s="38">
        <v>6</v>
      </c>
      <c r="J18" s="15"/>
      <c r="L18" s="50"/>
      <c r="M18" s="50"/>
      <c r="N18" s="50"/>
      <c r="O18" s="50"/>
      <c r="P18" s="50"/>
      <c r="Q18" s="50"/>
      <c r="R18" s="50"/>
      <c r="S18" s="50"/>
      <c r="T18" s="50"/>
    </row>
    <row r="19" spans="2:20" ht="15.75" thickBot="1" x14ac:dyDescent="0.3">
      <c r="B19" s="13"/>
      <c r="C19" s="14"/>
      <c r="D19" s="14"/>
      <c r="E19" s="19"/>
      <c r="F19" s="14"/>
      <c r="G19" s="14"/>
      <c r="H19" s="14"/>
      <c r="I19" s="14"/>
      <c r="J19" s="15"/>
      <c r="L19" s="50"/>
      <c r="M19" s="50"/>
      <c r="N19" s="50"/>
      <c r="O19" s="50"/>
      <c r="P19" s="50"/>
      <c r="Q19" s="50"/>
      <c r="R19" s="50"/>
      <c r="S19" s="50"/>
      <c r="T19" s="50"/>
    </row>
    <row r="20" spans="2:20" ht="15.75" thickBot="1" x14ac:dyDescent="0.3">
      <c r="B20" s="13"/>
      <c r="C20" s="14" t="s">
        <v>21</v>
      </c>
      <c r="D20" s="14"/>
      <c r="E20" s="38"/>
      <c r="F20" s="14"/>
      <c r="G20" s="71" t="str">
        <f>+IF(I16&gt;100%,"EXCEDE PORCENTAJE MÁXIMO A FINANCIAR","")</f>
        <v/>
      </c>
      <c r="H20" s="72"/>
      <c r="I20" s="73"/>
      <c r="J20" s="15"/>
      <c r="L20" s="50"/>
      <c r="M20" s="50"/>
      <c r="N20" s="50"/>
      <c r="O20" s="50"/>
      <c r="P20" s="50"/>
      <c r="Q20" s="50"/>
      <c r="R20" s="50"/>
      <c r="S20" s="50"/>
      <c r="T20" s="50"/>
    </row>
    <row r="21" spans="2:20" x14ac:dyDescent="0.25">
      <c r="B21" s="13"/>
      <c r="C21" s="14"/>
      <c r="D21" s="14"/>
      <c r="E21" s="14"/>
      <c r="F21" s="14"/>
      <c r="G21" s="14"/>
      <c r="H21" s="14"/>
      <c r="I21" s="14"/>
      <c r="J21" s="15"/>
      <c r="L21" s="50"/>
      <c r="M21" s="50"/>
      <c r="N21" s="50"/>
      <c r="O21" s="50"/>
      <c r="P21" s="50"/>
      <c r="Q21" s="50"/>
      <c r="R21" s="50"/>
      <c r="S21" s="50"/>
      <c r="T21" s="50"/>
    </row>
    <row r="22" spans="2:20" x14ac:dyDescent="0.25">
      <c r="B22" s="13"/>
      <c r="C22" s="14"/>
      <c r="D22" s="14"/>
      <c r="E22" s="14"/>
      <c r="F22" s="14"/>
      <c r="G22" s="14"/>
      <c r="H22" s="14"/>
      <c r="I22" s="14"/>
      <c r="J22" s="15"/>
    </row>
    <row r="23" spans="2:20" x14ac:dyDescent="0.25">
      <c r="B23" s="13"/>
      <c r="C23" s="14"/>
      <c r="D23" s="14"/>
      <c r="E23" s="14"/>
      <c r="F23" s="14"/>
      <c r="G23" s="14"/>
      <c r="H23" s="14"/>
      <c r="I23" s="14"/>
      <c r="J23" s="15"/>
    </row>
    <row r="24" spans="2:20" x14ac:dyDescent="0.25">
      <c r="B24" s="13"/>
      <c r="C24" s="14"/>
      <c r="D24" s="14"/>
      <c r="E24" s="14"/>
      <c r="F24" s="14"/>
      <c r="G24" s="14"/>
      <c r="H24" s="14"/>
      <c r="I24" s="14"/>
      <c r="J24" s="15"/>
    </row>
    <row r="25" spans="2:20" x14ac:dyDescent="0.25">
      <c r="B25" s="13"/>
      <c r="C25" s="14"/>
      <c r="D25" s="14"/>
      <c r="E25" s="14"/>
      <c r="F25" s="14"/>
      <c r="G25" s="14"/>
      <c r="H25" s="14"/>
      <c r="I25" s="14"/>
      <c r="J25" s="15"/>
    </row>
    <row r="26" spans="2:20" ht="15.75" thickBot="1" x14ac:dyDescent="0.3">
      <c r="B26" s="16"/>
      <c r="C26" s="17"/>
      <c r="D26" s="17"/>
      <c r="E26" s="17"/>
      <c r="F26" s="17"/>
      <c r="G26" s="17"/>
      <c r="H26" s="17"/>
      <c r="I26" s="17"/>
      <c r="J26" s="18"/>
    </row>
    <row r="28" spans="2:20" x14ac:dyDescent="0.25">
      <c r="B28" s="60" t="s">
        <v>13</v>
      </c>
      <c r="C28" s="61"/>
      <c r="D28" s="61"/>
      <c r="E28" s="61"/>
      <c r="F28" s="61"/>
      <c r="G28" s="61"/>
      <c r="H28" s="61"/>
      <c r="I28" s="61"/>
      <c r="J28" s="62"/>
    </row>
    <row r="29" spans="2:20" ht="171.75" customHeight="1" x14ac:dyDescent="0.25">
      <c r="B29" s="63" t="s">
        <v>299</v>
      </c>
      <c r="C29" s="64"/>
      <c r="D29" s="64"/>
      <c r="E29" s="64"/>
      <c r="F29" s="64"/>
      <c r="G29" s="64"/>
      <c r="H29" s="64"/>
      <c r="I29" s="64"/>
      <c r="J29" s="65"/>
    </row>
  </sheetData>
  <sheetProtection algorithmName="SHA-512" hashValue="zzkEpOF38oz/d4eHhsC9QkWAW5xqXV8Ozv90MZ9cBn2UMmcW53saEjX5KYTRdBNd6gK9Aohm8AlGUzoRTA4N1g==" saltValue="so9+AFBp47yVSeE69qxfTA==" spinCount="100000" sheet="1" objects="1" scenarios="1"/>
  <mergeCells count="8">
    <mergeCell ref="B28:J28"/>
    <mergeCell ref="B29:J29"/>
    <mergeCell ref="C4:H4"/>
    <mergeCell ref="C5:H5"/>
    <mergeCell ref="E10:G10"/>
    <mergeCell ref="E12:G12"/>
    <mergeCell ref="C14:I14"/>
    <mergeCell ref="G20:I20"/>
  </mergeCells>
  <dataValidations count="3">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E18 E16" xr:uid="{00000000-0002-0000-0000-000000000000}">
      <formula1>E14</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I16" xr:uid="{00000000-0002-0000-0000-000001000000}"/>
    <dataValidation type="list" allowBlank="1" showInputMessage="1" showErrorMessage="1" sqref="E20" xr:uid="{00000000-0002-0000-0000-000002000000}">
      <formula1>$P$2:$P$3</formula1>
    </dataValidation>
  </dataValidations>
  <printOptions horizontalCentered="1" verticalCentered="1"/>
  <pageMargins left="0" right="0" top="0" bottom="0"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Información!$A$2:$A$5</xm:f>
          </x14:formula1>
          <xm:sqref>I18</xm:sqref>
        </x14:dataValidation>
        <x14:dataValidation type="list" allowBlank="1" showInputMessage="1" showErrorMessage="1" xr:uid="{00000000-0002-0000-0000-000004000000}">
          <x14:formula1>
            <xm:f>Información!$A$1:$A$4</xm:f>
          </x14:formula1>
          <xm:sqref>I19</xm:sqref>
        </x14:dataValidation>
        <x14:dataValidation type="list" allowBlank="1" showInputMessage="1" showErrorMessage="1" errorTitle="VALOR DE MATRICULA" error="Estimado (a) estudiante: La universidad del Rosario No financia un monto mayor_x000a__x000a_El horario de atención de CASAUR es de lunes a viernes de 7:00 a.m. a 7:00 p.m. en jornada continua" xr:uid="{00000000-0002-0000-0000-000005000000}">
          <x14:formula1>
            <xm:f>Información!$F$2:$F$170</xm:f>
          </x14:formula1>
          <xm:sqref>E12:G12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L71"/>
  <sheetViews>
    <sheetView showGridLines="0" tabSelected="1" view="pageBreakPreview" zoomScaleNormal="100" zoomScaleSheetLayoutView="100" workbookViewId="0">
      <selection activeCell="D14" sqref="D14"/>
    </sheetView>
  </sheetViews>
  <sheetFormatPr baseColWidth="10" defaultColWidth="0" defaultRowHeight="15" x14ac:dyDescent="0.25"/>
  <cols>
    <col min="1" max="1" width="1.42578125" style="1" customWidth="1"/>
    <col min="2" max="2" width="11.42578125" style="1" customWidth="1"/>
    <col min="3" max="3" width="14" style="1" customWidth="1"/>
    <col min="4" max="4" width="14.140625" style="1" bestFit="1" customWidth="1"/>
    <col min="5" max="5" width="11.42578125" style="1" customWidth="1"/>
    <col min="6" max="6" width="12" style="1" bestFit="1" customWidth="1"/>
    <col min="7" max="7" width="22.140625" style="1" customWidth="1"/>
    <col min="8" max="8" width="11.42578125" style="1" customWidth="1"/>
    <col min="9" max="9" width="14.5703125" style="1" bestFit="1" customWidth="1"/>
    <col min="10" max="10" width="11.42578125" style="1" customWidth="1"/>
    <col min="11" max="11" width="1.140625" style="1" customWidth="1"/>
    <col min="12" max="16384" width="11.42578125" style="1" hidden="1"/>
  </cols>
  <sheetData>
    <row r="1" spans="2:10" ht="40.5" customHeight="1" x14ac:dyDescent="0.25"/>
    <row r="2" spans="2:10" ht="18.75" x14ac:dyDescent="0.25">
      <c r="C2" s="96"/>
      <c r="D2" s="96"/>
      <c r="E2" s="96"/>
      <c r="F2" s="96"/>
      <c r="G2" s="96"/>
      <c r="H2" s="96"/>
    </row>
    <row r="3" spans="2:10" ht="18.75" x14ac:dyDescent="0.25">
      <c r="C3" s="96" t="s">
        <v>157</v>
      </c>
      <c r="D3" s="96"/>
      <c r="E3" s="96"/>
      <c r="F3" s="96"/>
      <c r="G3" s="96"/>
      <c r="H3" s="96"/>
    </row>
    <row r="4" spans="2:10" x14ac:dyDescent="0.25">
      <c r="B4" s="1" t="s">
        <v>14</v>
      </c>
    </row>
    <row r="5" spans="2:10" x14ac:dyDescent="0.25">
      <c r="B5" s="10">
        <f>Simulador!E10</f>
        <v>0</v>
      </c>
      <c r="I5" s="1" t="s">
        <v>15</v>
      </c>
      <c r="J5" s="8">
        <f ca="1">TODAY()</f>
        <v>45246</v>
      </c>
    </row>
    <row r="6" spans="2:10" x14ac:dyDescent="0.25">
      <c r="B6" s="10">
        <f>Simulador!E8</f>
        <v>0</v>
      </c>
      <c r="J6" s="8"/>
    </row>
    <row r="7" spans="2:10" x14ac:dyDescent="0.25">
      <c r="B7" s="10">
        <f>Simulador!E12</f>
        <v>0</v>
      </c>
    </row>
    <row r="8" spans="2:10" x14ac:dyDescent="0.25">
      <c r="B8" s="7"/>
    </row>
    <row r="9" spans="2:10" x14ac:dyDescent="0.25">
      <c r="B9" s="7" t="s">
        <v>16</v>
      </c>
      <c r="D9" s="33">
        <f>Simulador!I18</f>
        <v>6</v>
      </c>
      <c r="F9" s="1" t="s">
        <v>58</v>
      </c>
      <c r="G9" s="2">
        <f>Simulador!E20</f>
        <v>0</v>
      </c>
    </row>
    <row r="10" spans="2:10" x14ac:dyDescent="0.25">
      <c r="B10" s="7" t="s">
        <v>17</v>
      </c>
      <c r="D10" s="20">
        <f>Simulador!E16</f>
        <v>0</v>
      </c>
    </row>
    <row r="11" spans="2:10" x14ac:dyDescent="0.25">
      <c r="B11" s="7" t="s">
        <v>18</v>
      </c>
      <c r="D11" s="20">
        <f>IFERROR(IF((Simulador!E18/D10)&gt;100%,"EXCEDE POLITICA",Simulador!E18),0)</f>
        <v>0</v>
      </c>
      <c r="F11" s="7" t="s">
        <v>160</v>
      </c>
      <c r="H11" s="20">
        <f>+IFERROR(D10-D11,"EXCEDE VALOR MÁXIMO A FINANCIAR")</f>
        <v>0</v>
      </c>
    </row>
    <row r="12" spans="2:10" x14ac:dyDescent="0.25">
      <c r="B12" s="7" t="s">
        <v>19</v>
      </c>
      <c r="D12" s="9">
        <f>Simulador!I16</f>
        <v>0</v>
      </c>
    </row>
    <row r="13" spans="2:10" x14ac:dyDescent="0.25">
      <c r="B13" s="7" t="s">
        <v>55</v>
      </c>
      <c r="D13" s="57">
        <v>0.01</v>
      </c>
    </row>
    <row r="14" spans="2:10" ht="32.25" customHeight="1" x14ac:dyDescent="0.25"/>
    <row r="15" spans="2:10" ht="30" x14ac:dyDescent="0.25">
      <c r="D15" s="4" t="s">
        <v>8</v>
      </c>
      <c r="E15" s="4" t="s">
        <v>9</v>
      </c>
      <c r="F15" s="4" t="s">
        <v>10</v>
      </c>
      <c r="G15" s="4" t="s">
        <v>12</v>
      </c>
      <c r="H15" s="4" t="s">
        <v>11</v>
      </c>
      <c r="I15" s="4" t="s">
        <v>242</v>
      </c>
    </row>
    <row r="16" spans="2:10" x14ac:dyDescent="0.25">
      <c r="D16" s="34">
        <v>0</v>
      </c>
      <c r="E16" s="32"/>
      <c r="F16" s="30"/>
      <c r="G16" s="30"/>
      <c r="H16" s="30"/>
      <c r="I16" s="30">
        <f>+D11</f>
        <v>0</v>
      </c>
    </row>
    <row r="17" spans="2:10" ht="18.75" customHeight="1" x14ac:dyDescent="0.25">
      <c r="D17" s="34">
        <v>1</v>
      </c>
      <c r="E17" s="32">
        <f ca="1">J5+31</f>
        <v>45277</v>
      </c>
      <c r="F17" s="30">
        <f t="shared" ref="F17:F22" si="0">IFERROR(IF(D17&lt;=$D$9,$D$11/$D$9,0),0)</f>
        <v>0</v>
      </c>
      <c r="G17" s="30">
        <f>+$D$13*I16</f>
        <v>0</v>
      </c>
      <c r="H17" s="30">
        <f>F17+G17</f>
        <v>0</v>
      </c>
      <c r="I17" s="30">
        <f>+I16-F17</f>
        <v>0</v>
      </c>
      <c r="J17" s="35"/>
    </row>
    <row r="18" spans="2:10" ht="18.75" customHeight="1" x14ac:dyDescent="0.25">
      <c r="D18" s="3">
        <v>2</v>
      </c>
      <c r="E18" s="32">
        <f ca="1">E17+31</f>
        <v>45308</v>
      </c>
      <c r="F18" s="30">
        <f t="shared" si="0"/>
        <v>0</v>
      </c>
      <c r="G18" s="30">
        <f t="shared" ref="G18:G22" si="1">+$D$13*I17</f>
        <v>0</v>
      </c>
      <c r="H18" s="30">
        <f t="shared" ref="H18:H22" si="2">F18+G18</f>
        <v>0</v>
      </c>
      <c r="I18" s="30">
        <f t="shared" ref="I18:I22" si="3">+I17-F18</f>
        <v>0</v>
      </c>
      <c r="J18" s="35"/>
    </row>
    <row r="19" spans="2:10" ht="18.75" customHeight="1" x14ac:dyDescent="0.25">
      <c r="D19" s="3">
        <v>3</v>
      </c>
      <c r="E19" s="32">
        <f ca="1">E18+31</f>
        <v>45339</v>
      </c>
      <c r="F19" s="30">
        <f t="shared" si="0"/>
        <v>0</v>
      </c>
      <c r="G19" s="30">
        <f t="shared" si="1"/>
        <v>0</v>
      </c>
      <c r="H19" s="30">
        <f t="shared" si="2"/>
        <v>0</v>
      </c>
      <c r="I19" s="30">
        <f t="shared" si="3"/>
        <v>0</v>
      </c>
      <c r="J19" s="35"/>
    </row>
    <row r="20" spans="2:10" ht="18.75" customHeight="1" x14ac:dyDescent="0.25">
      <c r="D20" s="3">
        <v>4</v>
      </c>
      <c r="E20" s="32">
        <f t="shared" ref="E20:E22" ca="1" si="4">E19+31</f>
        <v>45370</v>
      </c>
      <c r="F20" s="30">
        <f t="shared" si="0"/>
        <v>0</v>
      </c>
      <c r="G20" s="30">
        <f t="shared" si="1"/>
        <v>0</v>
      </c>
      <c r="H20" s="30">
        <f t="shared" si="2"/>
        <v>0</v>
      </c>
      <c r="I20" s="30">
        <f t="shared" si="3"/>
        <v>0</v>
      </c>
    </row>
    <row r="21" spans="2:10" ht="18.75" customHeight="1" x14ac:dyDescent="0.25">
      <c r="D21" s="3">
        <v>5</v>
      </c>
      <c r="E21" s="32">
        <f t="shared" ca="1" si="4"/>
        <v>45401</v>
      </c>
      <c r="F21" s="30">
        <f t="shared" si="0"/>
        <v>0</v>
      </c>
      <c r="G21" s="30">
        <f t="shared" si="1"/>
        <v>0</v>
      </c>
      <c r="H21" s="30">
        <f t="shared" si="2"/>
        <v>0</v>
      </c>
      <c r="I21" s="30">
        <f t="shared" si="3"/>
        <v>0</v>
      </c>
    </row>
    <row r="22" spans="2:10" ht="18.75" customHeight="1" x14ac:dyDescent="0.25">
      <c r="D22" s="3">
        <v>6</v>
      </c>
      <c r="E22" s="32">
        <f t="shared" ca="1" si="4"/>
        <v>45432</v>
      </c>
      <c r="F22" s="30">
        <f t="shared" si="0"/>
        <v>0</v>
      </c>
      <c r="G22" s="30">
        <f t="shared" si="1"/>
        <v>0</v>
      </c>
      <c r="H22" s="30">
        <f t="shared" si="2"/>
        <v>0</v>
      </c>
      <c r="I22" s="30">
        <f t="shared" si="3"/>
        <v>0</v>
      </c>
    </row>
    <row r="23" spans="2:10" ht="22.5" customHeight="1" thickBot="1" x14ac:dyDescent="0.3">
      <c r="D23" s="14"/>
      <c r="E23" s="26"/>
      <c r="F23" s="14"/>
      <c r="G23" s="14"/>
      <c r="H23" s="14"/>
    </row>
    <row r="24" spans="2:10" ht="18.75" customHeight="1" thickBot="1" x14ac:dyDescent="0.3">
      <c r="B24" s="21" t="s">
        <v>51</v>
      </c>
      <c r="C24" s="22"/>
      <c r="D24" s="27"/>
      <c r="E24" s="28" t="s">
        <v>52</v>
      </c>
      <c r="F24" s="38"/>
      <c r="G24" s="97" t="s">
        <v>53</v>
      </c>
      <c r="H24" s="98"/>
      <c r="I24" s="38"/>
      <c r="J24" s="23"/>
    </row>
    <row r="25" spans="2:10" ht="17.25" customHeight="1" x14ac:dyDescent="0.25"/>
    <row r="26" spans="2:10" ht="36.950000000000003" customHeight="1" x14ac:dyDescent="0.25">
      <c r="B26" s="74" t="s">
        <v>320</v>
      </c>
      <c r="C26" s="75"/>
      <c r="D26" s="75"/>
      <c r="E26" s="75"/>
      <c r="F26" s="75"/>
      <c r="G26" s="75"/>
      <c r="H26" s="75"/>
      <c r="I26" s="75"/>
      <c r="J26" s="75"/>
    </row>
    <row r="27" spans="2:10" x14ac:dyDescent="0.25">
      <c r="B27" s="21" t="s">
        <v>22</v>
      </c>
      <c r="C27" s="3"/>
      <c r="D27" s="76"/>
      <c r="E27" s="76"/>
      <c r="F27" s="76"/>
      <c r="G27" s="76"/>
      <c r="H27" s="76"/>
      <c r="I27" s="76"/>
      <c r="J27" s="76"/>
    </row>
    <row r="28" spans="2:10" x14ac:dyDescent="0.25">
      <c r="B28" s="24" t="s">
        <v>23</v>
      </c>
      <c r="C28" s="3"/>
      <c r="D28" s="114"/>
      <c r="E28" s="114"/>
      <c r="F28" s="114"/>
      <c r="G28" s="3" t="s">
        <v>24</v>
      </c>
      <c r="H28" s="76"/>
      <c r="I28" s="76"/>
      <c r="J28" s="76"/>
    </row>
    <row r="29" spans="2:10" x14ac:dyDescent="0.25">
      <c r="B29" s="21" t="s">
        <v>300</v>
      </c>
      <c r="C29" s="3"/>
      <c r="D29" s="76"/>
      <c r="E29" s="76"/>
      <c r="F29" s="76"/>
      <c r="G29" s="3" t="s">
        <v>250</v>
      </c>
      <c r="H29" s="76"/>
      <c r="I29" s="76"/>
      <c r="J29" s="76"/>
    </row>
    <row r="30" spans="2:10" x14ac:dyDescent="0.25">
      <c r="B30" s="21" t="s">
        <v>301</v>
      </c>
      <c r="C30" s="3"/>
      <c r="D30" s="76"/>
      <c r="E30" s="76"/>
      <c r="F30" s="76"/>
      <c r="G30" s="3" t="s">
        <v>26</v>
      </c>
      <c r="H30" s="76"/>
      <c r="I30" s="76"/>
      <c r="J30" s="76"/>
    </row>
    <row r="31" spans="2:10" ht="15.75" thickBot="1" x14ac:dyDescent="0.3">
      <c r="B31" s="21" t="s">
        <v>302</v>
      </c>
      <c r="C31" s="3"/>
      <c r="D31" s="76"/>
      <c r="E31" s="77"/>
      <c r="F31" s="76"/>
      <c r="G31" s="3" t="s">
        <v>27</v>
      </c>
      <c r="H31" s="76"/>
      <c r="I31" s="77"/>
      <c r="J31" s="76"/>
    </row>
    <row r="32" spans="2:10" ht="15.75" thickBot="1" x14ac:dyDescent="0.3">
      <c r="B32" s="21" t="s">
        <v>50</v>
      </c>
      <c r="C32" s="22"/>
      <c r="D32" s="22" t="s">
        <v>49</v>
      </c>
      <c r="E32" s="38"/>
      <c r="F32" s="22"/>
      <c r="G32" s="22" t="s">
        <v>28</v>
      </c>
      <c r="H32" s="5"/>
      <c r="I32" s="41"/>
      <c r="J32" s="6"/>
    </row>
    <row r="33" spans="2:10" x14ac:dyDescent="0.25">
      <c r="B33" s="106" t="s">
        <v>29</v>
      </c>
      <c r="C33" s="107"/>
      <c r="D33" s="107"/>
      <c r="E33" s="110"/>
      <c r="F33" s="111"/>
      <c r="G33" s="25" t="s">
        <v>30</v>
      </c>
      <c r="H33" s="76"/>
      <c r="I33" s="76"/>
      <c r="J33" s="76"/>
    </row>
    <row r="34" spans="2:10" x14ac:dyDescent="0.25">
      <c r="B34" s="106" t="s">
        <v>303</v>
      </c>
      <c r="C34" s="108"/>
      <c r="D34" s="43"/>
      <c r="E34" s="3" t="s">
        <v>26</v>
      </c>
      <c r="F34" s="109"/>
      <c r="G34" s="109"/>
      <c r="H34" s="39" t="s">
        <v>54</v>
      </c>
      <c r="I34" s="112"/>
      <c r="J34" s="113"/>
    </row>
    <row r="35" spans="2:10" ht="36.950000000000003" customHeight="1" x14ac:dyDescent="0.25">
      <c r="B35" s="74" t="s">
        <v>31</v>
      </c>
      <c r="C35" s="75"/>
      <c r="D35" s="75"/>
      <c r="E35" s="75"/>
      <c r="F35" s="75"/>
      <c r="G35" s="75"/>
      <c r="H35" s="75"/>
      <c r="I35" s="75"/>
      <c r="J35" s="75"/>
    </row>
    <row r="36" spans="2:10" x14ac:dyDescent="0.25">
      <c r="B36" s="99" t="s">
        <v>32</v>
      </c>
      <c r="C36" s="99"/>
      <c r="D36" s="99" t="s">
        <v>304</v>
      </c>
      <c r="E36" s="99"/>
      <c r="F36" s="99"/>
      <c r="G36" s="99"/>
      <c r="H36" s="99" t="s">
        <v>33</v>
      </c>
      <c r="I36" s="99"/>
      <c r="J36" s="99"/>
    </row>
    <row r="37" spans="2:10" x14ac:dyDescent="0.25">
      <c r="B37" s="76"/>
      <c r="C37" s="76"/>
      <c r="D37" s="76"/>
      <c r="E37" s="76"/>
      <c r="F37" s="76"/>
      <c r="G37" s="76"/>
      <c r="H37" s="100"/>
      <c r="I37" s="100"/>
      <c r="J37" s="100"/>
    </row>
    <row r="38" spans="2:10" x14ac:dyDescent="0.25">
      <c r="B38" s="76"/>
      <c r="C38" s="76"/>
      <c r="D38" s="76"/>
      <c r="E38" s="76"/>
      <c r="F38" s="76"/>
      <c r="G38" s="76"/>
      <c r="H38" s="105"/>
      <c r="I38" s="105"/>
      <c r="J38" s="105"/>
    </row>
    <row r="39" spans="2:10" ht="39" customHeight="1" x14ac:dyDescent="0.25">
      <c r="B39" s="101" t="s">
        <v>34</v>
      </c>
      <c r="C39" s="102"/>
      <c r="D39" s="102"/>
      <c r="E39" s="102"/>
      <c r="F39" s="103"/>
      <c r="G39" s="104" t="s">
        <v>35</v>
      </c>
      <c r="H39" s="104"/>
      <c r="I39" s="104"/>
      <c r="J39" s="104"/>
    </row>
    <row r="40" spans="2:10" ht="18.75" customHeight="1" x14ac:dyDescent="0.25">
      <c r="B40" s="79" t="s">
        <v>36</v>
      </c>
      <c r="C40" s="79"/>
      <c r="D40" s="83"/>
      <c r="E40" s="80"/>
      <c r="F40" s="81"/>
      <c r="G40" s="79" t="s">
        <v>39</v>
      </c>
      <c r="H40" s="79"/>
      <c r="I40" s="80"/>
      <c r="J40" s="81"/>
    </row>
    <row r="41" spans="2:10" ht="18.75" customHeight="1" x14ac:dyDescent="0.25">
      <c r="B41" s="79" t="s">
        <v>37</v>
      </c>
      <c r="C41" s="79"/>
      <c r="D41" s="83"/>
      <c r="E41" s="80"/>
      <c r="F41" s="81"/>
      <c r="G41" s="79" t="s">
        <v>40</v>
      </c>
      <c r="H41" s="79"/>
      <c r="I41" s="80"/>
      <c r="J41" s="81"/>
    </row>
    <row r="42" spans="2:10" ht="18.75" customHeight="1" x14ac:dyDescent="0.25">
      <c r="B42" s="79" t="s">
        <v>38</v>
      </c>
      <c r="C42" s="79"/>
      <c r="D42" s="87"/>
      <c r="E42" s="88"/>
      <c r="F42" s="89"/>
      <c r="G42" s="79" t="s">
        <v>305</v>
      </c>
      <c r="H42" s="79"/>
      <c r="I42" s="80"/>
      <c r="J42" s="81"/>
    </row>
    <row r="43" spans="2:10" ht="18.75" customHeight="1" x14ac:dyDescent="0.25">
      <c r="B43" s="79"/>
      <c r="C43" s="79"/>
      <c r="D43" s="90"/>
      <c r="E43" s="91"/>
      <c r="F43" s="92"/>
      <c r="G43" s="79" t="s">
        <v>306</v>
      </c>
      <c r="H43" s="79"/>
      <c r="I43" s="80"/>
      <c r="J43" s="81"/>
    </row>
    <row r="44" spans="2:10" ht="18.75" customHeight="1" x14ac:dyDescent="0.25">
      <c r="B44" s="79"/>
      <c r="C44" s="79"/>
      <c r="D44" s="93"/>
      <c r="E44" s="94"/>
      <c r="F44" s="95"/>
      <c r="G44" s="79" t="s">
        <v>41</v>
      </c>
      <c r="H44" s="79"/>
      <c r="I44" s="80"/>
      <c r="J44" s="81"/>
    </row>
    <row r="45" spans="2:10" ht="18.75" customHeight="1" x14ac:dyDescent="0.25">
      <c r="B45" s="78" t="s">
        <v>42</v>
      </c>
      <c r="C45" s="78"/>
      <c r="D45" s="84">
        <f>SUM(D40:F44)</f>
        <v>0</v>
      </c>
      <c r="E45" s="85"/>
      <c r="F45" s="86"/>
      <c r="G45" s="78" t="s">
        <v>42</v>
      </c>
      <c r="H45" s="78"/>
      <c r="I45" s="82">
        <f>SUM(I40:J44)</f>
        <v>0</v>
      </c>
      <c r="J45" s="82"/>
    </row>
    <row r="46" spans="2:10" ht="38.25" customHeight="1" x14ac:dyDescent="0.25">
      <c r="B46" s="74" t="s">
        <v>307</v>
      </c>
      <c r="C46" s="75"/>
      <c r="D46" s="75"/>
      <c r="E46" s="75"/>
      <c r="F46" s="75"/>
      <c r="G46" s="75"/>
      <c r="H46" s="75"/>
      <c r="I46" s="75"/>
      <c r="J46" s="75"/>
    </row>
    <row r="47" spans="2:10" ht="18.75" customHeight="1" x14ac:dyDescent="0.25">
      <c r="B47" s="21" t="s">
        <v>300</v>
      </c>
      <c r="C47" s="3"/>
      <c r="D47" s="76"/>
      <c r="E47" s="76"/>
      <c r="F47" s="76"/>
      <c r="G47" s="3" t="s">
        <v>25</v>
      </c>
      <c r="H47" s="76"/>
      <c r="I47" s="76"/>
      <c r="J47" s="76"/>
    </row>
    <row r="48" spans="2:10" ht="18.75" customHeight="1" x14ac:dyDescent="0.25">
      <c r="B48" s="21" t="s">
        <v>301</v>
      </c>
      <c r="C48" s="3"/>
      <c r="D48" s="76"/>
      <c r="E48" s="76"/>
      <c r="F48" s="76"/>
      <c r="G48" s="42" t="s">
        <v>26</v>
      </c>
      <c r="H48" s="77"/>
      <c r="I48" s="77"/>
      <c r="J48" s="77"/>
    </row>
    <row r="49" spans="2:12" ht="17.25" customHeight="1" x14ac:dyDescent="0.25">
      <c r="B49" s="58" t="s">
        <v>249</v>
      </c>
      <c r="C49" s="58"/>
      <c r="D49" s="112"/>
      <c r="E49" s="117"/>
      <c r="F49" s="113"/>
      <c r="G49" s="59" t="s">
        <v>250</v>
      </c>
      <c r="H49" s="76"/>
      <c r="I49" s="76"/>
      <c r="J49" s="76"/>
      <c r="K49" s="54"/>
      <c r="L49" s="55"/>
    </row>
    <row r="50" spans="2:12" ht="21" customHeight="1" x14ac:dyDescent="0.25">
      <c r="B50" s="116" t="s">
        <v>227</v>
      </c>
      <c r="C50" s="116"/>
      <c r="D50" s="116"/>
      <c r="E50" s="116"/>
      <c r="F50" s="116"/>
      <c r="G50" s="116"/>
      <c r="H50" s="116"/>
      <c r="I50" s="116"/>
      <c r="J50" s="116"/>
    </row>
    <row r="51" spans="2:12" ht="66" customHeight="1" x14ac:dyDescent="0.25">
      <c r="B51" s="115" t="s">
        <v>232</v>
      </c>
      <c r="C51" s="115"/>
      <c r="D51" s="115"/>
      <c r="E51" s="115"/>
      <c r="F51" s="115"/>
      <c r="G51" s="115"/>
      <c r="H51" s="115"/>
      <c r="I51" s="115"/>
      <c r="J51" s="115"/>
    </row>
    <row r="52" spans="2:12" ht="110.1" customHeight="1" x14ac:dyDescent="0.25">
      <c r="B52" s="115" t="s">
        <v>228</v>
      </c>
      <c r="C52" s="115"/>
      <c r="D52" s="115"/>
      <c r="E52" s="115"/>
      <c r="F52" s="115"/>
      <c r="G52" s="115"/>
      <c r="H52" s="115"/>
      <c r="I52" s="115"/>
      <c r="J52" s="115"/>
    </row>
    <row r="53" spans="2:12" ht="163.5" customHeight="1" x14ac:dyDescent="0.25">
      <c r="B53" s="115" t="s">
        <v>229</v>
      </c>
      <c r="C53" s="115"/>
      <c r="D53" s="115"/>
      <c r="E53" s="115"/>
      <c r="F53" s="115"/>
      <c r="G53" s="115"/>
      <c r="H53" s="115"/>
      <c r="I53" s="115"/>
      <c r="J53" s="115"/>
    </row>
    <row r="54" spans="2:12" ht="155.44999999999999" customHeight="1" x14ac:dyDescent="0.25">
      <c r="B54" s="115" t="s">
        <v>230</v>
      </c>
      <c r="C54" s="115"/>
      <c r="D54" s="115"/>
      <c r="E54" s="115"/>
      <c r="F54" s="115"/>
      <c r="G54" s="115"/>
      <c r="H54" s="115"/>
      <c r="I54" s="115"/>
      <c r="J54" s="115"/>
    </row>
    <row r="55" spans="2:12" ht="265.5" customHeight="1" x14ac:dyDescent="0.25">
      <c r="B55" s="115" t="s">
        <v>231</v>
      </c>
      <c r="C55" s="115"/>
      <c r="D55" s="115"/>
      <c r="E55" s="115"/>
      <c r="F55" s="115"/>
      <c r="G55" s="115"/>
      <c r="H55" s="115"/>
      <c r="I55" s="115"/>
      <c r="J55" s="115"/>
    </row>
    <row r="56" spans="2:12" x14ac:dyDescent="0.25">
      <c r="B56" s="1" t="s">
        <v>43</v>
      </c>
    </row>
    <row r="57" spans="2:12" x14ac:dyDescent="0.25">
      <c r="E57" s="125" t="s">
        <v>46</v>
      </c>
      <c r="J57" s="125" t="s">
        <v>46</v>
      </c>
    </row>
    <row r="58" spans="2:12" x14ac:dyDescent="0.25">
      <c r="E58" s="126"/>
      <c r="J58" s="126"/>
    </row>
    <row r="59" spans="2:12" x14ac:dyDescent="0.25">
      <c r="E59" s="126"/>
      <c r="J59" s="126"/>
    </row>
    <row r="60" spans="2:12" x14ac:dyDescent="0.25">
      <c r="E60" s="126"/>
      <c r="J60" s="126"/>
    </row>
    <row r="61" spans="2:12" x14ac:dyDescent="0.25">
      <c r="E61" s="126"/>
      <c r="J61" s="126"/>
    </row>
    <row r="62" spans="2:12" ht="15.75" thickBot="1" x14ac:dyDescent="0.3">
      <c r="B62" s="119"/>
      <c r="C62" s="119"/>
      <c r="E62" s="127"/>
      <c r="G62" s="119"/>
      <c r="H62" s="119"/>
      <c r="J62" s="127"/>
    </row>
    <row r="63" spans="2:12" ht="15.75" thickTop="1" x14ac:dyDescent="0.25">
      <c r="B63" s="1" t="s">
        <v>44</v>
      </c>
      <c r="G63" s="1" t="s">
        <v>45</v>
      </c>
    </row>
    <row r="64" spans="2:12" x14ac:dyDescent="0.25">
      <c r="B64" s="40" t="s">
        <v>47</v>
      </c>
      <c r="C64" s="40"/>
      <c r="G64" s="40" t="s">
        <v>47</v>
      </c>
      <c r="H64" s="40"/>
    </row>
    <row r="66" spans="2:10" x14ac:dyDescent="0.25">
      <c r="B66" s="74" t="s">
        <v>158</v>
      </c>
      <c r="C66" s="75"/>
      <c r="D66" s="75"/>
      <c r="E66" s="75"/>
      <c r="F66" s="75"/>
      <c r="G66" s="75"/>
      <c r="H66" s="75"/>
      <c r="I66" s="75"/>
      <c r="J66" s="75"/>
    </row>
    <row r="67" spans="2:10" x14ac:dyDescent="0.25">
      <c r="B67" s="25" t="s">
        <v>48</v>
      </c>
      <c r="C67" s="5"/>
      <c r="D67" s="5"/>
      <c r="E67" s="5"/>
      <c r="F67" s="5"/>
      <c r="G67" s="5"/>
      <c r="H67" s="5"/>
      <c r="I67" s="5"/>
      <c r="J67" s="6"/>
    </row>
    <row r="68" spans="2:10" ht="19.5" customHeight="1" x14ac:dyDescent="0.25">
      <c r="B68" s="122"/>
      <c r="C68" s="123"/>
      <c r="D68" s="123"/>
      <c r="E68" s="123"/>
      <c r="F68" s="123"/>
      <c r="G68" s="123"/>
      <c r="H68" s="123"/>
      <c r="I68" s="123"/>
      <c r="J68" s="124"/>
    </row>
    <row r="70" spans="2:10" ht="15" customHeight="1" x14ac:dyDescent="0.25">
      <c r="B70" s="120" t="s">
        <v>159</v>
      </c>
      <c r="C70" s="121"/>
      <c r="D70" s="121"/>
      <c r="E70" s="121"/>
      <c r="F70" s="121"/>
      <c r="G70" s="121"/>
      <c r="H70" s="121"/>
      <c r="I70" s="121"/>
      <c r="J70" s="121"/>
    </row>
    <row r="71" spans="2:10" ht="77.25" customHeight="1" x14ac:dyDescent="0.25">
      <c r="B71" s="118" t="s">
        <v>308</v>
      </c>
      <c r="C71" s="118"/>
      <c r="D71" s="118"/>
      <c r="E71" s="118"/>
      <c r="F71" s="118"/>
      <c r="G71" s="118"/>
      <c r="H71" s="118"/>
      <c r="I71" s="118"/>
      <c r="J71" s="118"/>
    </row>
  </sheetData>
  <sheetProtection algorithmName="SHA-512" hashValue="2lLXIVWccuqoP2k6ftle/Yn9D0sbCvHqvq/wS38DfY6/uncszXKyBvaWYPEyinNfPGyTpBUxAEcGAyrqyWws8g==" saltValue="lD7/iD92QB2ChtC7pG83JQ==" spinCount="100000" sheet="1" objects="1" scenarios="1"/>
  <dataConsolidate/>
  <mergeCells count="72">
    <mergeCell ref="B52:J52"/>
    <mergeCell ref="B53:J53"/>
    <mergeCell ref="B50:J50"/>
    <mergeCell ref="D49:F49"/>
    <mergeCell ref="B71:J71"/>
    <mergeCell ref="G62:H62"/>
    <mergeCell ref="B70:J70"/>
    <mergeCell ref="B66:J66"/>
    <mergeCell ref="B68:J68"/>
    <mergeCell ref="E57:E62"/>
    <mergeCell ref="J57:J62"/>
    <mergeCell ref="B62:C62"/>
    <mergeCell ref="B55:J55"/>
    <mergeCell ref="B51:J51"/>
    <mergeCell ref="H49:J49"/>
    <mergeCell ref="B54:J54"/>
    <mergeCell ref="D28:F28"/>
    <mergeCell ref="D29:F29"/>
    <mergeCell ref="D30:F30"/>
    <mergeCell ref="D31:F31"/>
    <mergeCell ref="H28:J28"/>
    <mergeCell ref="H29:J29"/>
    <mergeCell ref="H30:J30"/>
    <mergeCell ref="H31:J31"/>
    <mergeCell ref="B33:D33"/>
    <mergeCell ref="B34:C34"/>
    <mergeCell ref="B35:J35"/>
    <mergeCell ref="F34:G34"/>
    <mergeCell ref="E33:F33"/>
    <mergeCell ref="H33:J33"/>
    <mergeCell ref="I34:J34"/>
    <mergeCell ref="B39:F39"/>
    <mergeCell ref="G39:J39"/>
    <mergeCell ref="B38:C38"/>
    <mergeCell ref="D38:G38"/>
    <mergeCell ref="H38:J38"/>
    <mergeCell ref="B36:C36"/>
    <mergeCell ref="D36:G36"/>
    <mergeCell ref="H36:J36"/>
    <mergeCell ref="B37:C37"/>
    <mergeCell ref="D37:G37"/>
    <mergeCell ref="H37:J37"/>
    <mergeCell ref="C2:H2"/>
    <mergeCell ref="C3:H3"/>
    <mergeCell ref="B26:J26"/>
    <mergeCell ref="G24:H24"/>
    <mergeCell ref="D27:J27"/>
    <mergeCell ref="B42:C44"/>
    <mergeCell ref="D40:F40"/>
    <mergeCell ref="D41:F41"/>
    <mergeCell ref="D45:F45"/>
    <mergeCell ref="D42:F44"/>
    <mergeCell ref="B45:C45"/>
    <mergeCell ref="B40:C40"/>
    <mergeCell ref="B41:C41"/>
    <mergeCell ref="G45:H45"/>
    <mergeCell ref="G42:H42"/>
    <mergeCell ref="G43:H43"/>
    <mergeCell ref="G44:H44"/>
    <mergeCell ref="I40:J40"/>
    <mergeCell ref="I41:J41"/>
    <mergeCell ref="I42:J42"/>
    <mergeCell ref="I43:J43"/>
    <mergeCell ref="I44:J44"/>
    <mergeCell ref="I45:J45"/>
    <mergeCell ref="G40:H40"/>
    <mergeCell ref="G41:H41"/>
    <mergeCell ref="B46:J46"/>
    <mergeCell ref="D47:F47"/>
    <mergeCell ref="H47:J47"/>
    <mergeCell ref="D48:F48"/>
    <mergeCell ref="H48:J48"/>
  </mergeCells>
  <printOptions horizontalCentered="1" verticalCentered="1"/>
  <pageMargins left="0" right="0" top="0.39370078740157483" bottom="0.39370078740157483" header="0" footer="0"/>
  <pageSetup scale="83" orientation="portrait" r:id="rId1"/>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170"/>
  <sheetViews>
    <sheetView showGridLines="0" topLeftCell="A138" zoomScale="85" zoomScaleNormal="85" workbookViewId="0">
      <selection activeCell="F170" sqref="F170"/>
    </sheetView>
  </sheetViews>
  <sheetFormatPr baseColWidth="10" defaultRowHeight="15" x14ac:dyDescent="0.25"/>
  <cols>
    <col min="4" max="4" width="35.140625" bestFit="1" customWidth="1"/>
    <col min="6" max="6" width="61.7109375" bestFit="1" customWidth="1"/>
    <col min="7" max="7" width="34.5703125" style="46" hidden="1" customWidth="1"/>
    <col min="8" max="8" width="0" style="46" hidden="1" customWidth="1"/>
    <col min="9" max="9" width="0" hidden="1" customWidth="1"/>
  </cols>
  <sheetData>
    <row r="1" spans="1:9" ht="14.25" customHeight="1" x14ac:dyDescent="0.25">
      <c r="A1" s="29" t="s">
        <v>56</v>
      </c>
      <c r="B1" s="29" t="s">
        <v>57</v>
      </c>
      <c r="D1" s="29" t="s">
        <v>59</v>
      </c>
      <c r="F1" s="29" t="s">
        <v>133</v>
      </c>
      <c r="G1" s="45" t="s">
        <v>161</v>
      </c>
      <c r="I1" s="48" t="str">
        <f>IFERROR(VLOOKUP(E12,Información!$F$1:$G$209,2,0),"")</f>
        <v/>
      </c>
    </row>
    <row r="2" spans="1:9" x14ac:dyDescent="0.25">
      <c r="A2">
        <v>3</v>
      </c>
      <c r="B2">
        <v>10</v>
      </c>
      <c r="D2" t="s">
        <v>60</v>
      </c>
      <c r="F2" t="s">
        <v>151</v>
      </c>
      <c r="G2" s="47">
        <v>13329000</v>
      </c>
    </row>
    <row r="3" spans="1:9" x14ac:dyDescent="0.25">
      <c r="A3">
        <v>4</v>
      </c>
      <c r="B3">
        <v>25</v>
      </c>
      <c r="D3" t="s">
        <v>61</v>
      </c>
      <c r="F3" t="s">
        <v>152</v>
      </c>
      <c r="G3" s="47">
        <v>13410000</v>
      </c>
    </row>
    <row r="4" spans="1:9" x14ac:dyDescent="0.25">
      <c r="A4">
        <v>5</v>
      </c>
      <c r="D4" t="s">
        <v>62</v>
      </c>
      <c r="F4" t="s">
        <v>153</v>
      </c>
      <c r="G4" s="47">
        <v>12963000</v>
      </c>
    </row>
    <row r="5" spans="1:9" x14ac:dyDescent="0.25">
      <c r="A5">
        <v>6</v>
      </c>
      <c r="D5" t="s">
        <v>63</v>
      </c>
      <c r="F5" t="s">
        <v>143</v>
      </c>
      <c r="G5" s="47">
        <v>10130000</v>
      </c>
      <c r="H5" s="47">
        <v>8397770</v>
      </c>
    </row>
    <row r="6" spans="1:9" x14ac:dyDescent="0.25">
      <c r="D6" t="s">
        <v>64</v>
      </c>
      <c r="F6" t="s">
        <v>234</v>
      </c>
      <c r="G6" s="47">
        <v>10230000</v>
      </c>
      <c r="H6" s="47">
        <v>8397807</v>
      </c>
    </row>
    <row r="7" spans="1:9" x14ac:dyDescent="0.25">
      <c r="D7" t="s">
        <v>65</v>
      </c>
      <c r="F7" t="s">
        <v>235</v>
      </c>
      <c r="G7" s="47">
        <v>10337000</v>
      </c>
    </row>
    <row r="8" spans="1:9" x14ac:dyDescent="0.25">
      <c r="D8" t="s">
        <v>66</v>
      </c>
      <c r="F8" t="s">
        <v>144</v>
      </c>
      <c r="G8" s="47">
        <v>13224000</v>
      </c>
    </row>
    <row r="9" spans="1:9" x14ac:dyDescent="0.25">
      <c r="D9" t="s">
        <v>67</v>
      </c>
      <c r="F9" t="s">
        <v>149</v>
      </c>
      <c r="G9" s="47">
        <v>13499000</v>
      </c>
    </row>
    <row r="10" spans="1:9" x14ac:dyDescent="0.25">
      <c r="D10" t="s">
        <v>68</v>
      </c>
      <c r="F10" t="s">
        <v>154</v>
      </c>
      <c r="G10" s="47">
        <v>10230000</v>
      </c>
      <c r="H10" s="47">
        <v>6946170</v>
      </c>
      <c r="I10" s="44"/>
    </row>
    <row r="11" spans="1:9" x14ac:dyDescent="0.25">
      <c r="D11" t="s">
        <v>69</v>
      </c>
      <c r="F11" t="s">
        <v>243</v>
      </c>
      <c r="G11" s="47">
        <v>13499000</v>
      </c>
    </row>
    <row r="12" spans="1:9" x14ac:dyDescent="0.25">
      <c r="D12" t="s">
        <v>70</v>
      </c>
      <c r="F12" t="s">
        <v>244</v>
      </c>
      <c r="G12" s="47">
        <v>7429000</v>
      </c>
    </row>
    <row r="13" spans="1:9" x14ac:dyDescent="0.25">
      <c r="D13" t="s">
        <v>71</v>
      </c>
      <c r="F13" t="s">
        <v>236</v>
      </c>
      <c r="G13" s="47">
        <v>6970000</v>
      </c>
    </row>
    <row r="14" spans="1:9" x14ac:dyDescent="0.25">
      <c r="D14" t="s">
        <v>72</v>
      </c>
      <c r="F14" t="s">
        <v>138</v>
      </c>
      <c r="G14" s="47">
        <v>13224000</v>
      </c>
    </row>
    <row r="15" spans="1:9" x14ac:dyDescent="0.25">
      <c r="F15" t="s">
        <v>260</v>
      </c>
      <c r="G15" s="47"/>
    </row>
    <row r="16" spans="1:9" x14ac:dyDescent="0.25">
      <c r="D16" t="s">
        <v>73</v>
      </c>
      <c r="F16" t="s">
        <v>145</v>
      </c>
      <c r="G16" s="47">
        <v>10230000</v>
      </c>
      <c r="H16" s="47">
        <v>8397807</v>
      </c>
      <c r="I16" s="44"/>
    </row>
    <row r="17" spans="4:9" x14ac:dyDescent="0.25">
      <c r="D17" t="s">
        <v>74</v>
      </c>
      <c r="F17" t="s">
        <v>139</v>
      </c>
      <c r="G17" s="47">
        <v>14320000</v>
      </c>
    </row>
    <row r="18" spans="4:9" x14ac:dyDescent="0.25">
      <c r="D18" t="s">
        <v>75</v>
      </c>
      <c r="F18" t="s">
        <v>134</v>
      </c>
      <c r="G18" s="47">
        <v>10277000</v>
      </c>
      <c r="H18" s="47">
        <v>3730551</v>
      </c>
    </row>
    <row r="19" spans="4:9" x14ac:dyDescent="0.25">
      <c r="D19" t="s">
        <v>76</v>
      </c>
      <c r="F19" t="s">
        <v>135</v>
      </c>
      <c r="G19" s="47">
        <v>10277000</v>
      </c>
      <c r="H19" s="47">
        <v>3730551</v>
      </c>
    </row>
    <row r="20" spans="4:9" x14ac:dyDescent="0.25">
      <c r="D20" t="s">
        <v>77</v>
      </c>
      <c r="F20" t="s">
        <v>155</v>
      </c>
      <c r="G20" s="47">
        <v>12963000</v>
      </c>
    </row>
    <row r="21" spans="4:9" x14ac:dyDescent="0.25">
      <c r="D21" t="s">
        <v>78</v>
      </c>
      <c r="F21" t="s">
        <v>146</v>
      </c>
      <c r="G21" s="47">
        <v>10337000</v>
      </c>
      <c r="H21" s="47">
        <v>8269600</v>
      </c>
    </row>
    <row r="22" spans="4:9" x14ac:dyDescent="0.25">
      <c r="D22" t="s">
        <v>79</v>
      </c>
      <c r="F22" t="s">
        <v>245</v>
      </c>
      <c r="G22" s="47">
        <v>25319000</v>
      </c>
    </row>
    <row r="23" spans="4:9" x14ac:dyDescent="0.25">
      <c r="D23" t="s">
        <v>80</v>
      </c>
      <c r="F23" t="s">
        <v>246</v>
      </c>
      <c r="G23" s="47">
        <v>11141000</v>
      </c>
    </row>
    <row r="24" spans="4:9" x14ac:dyDescent="0.25">
      <c r="D24" t="s">
        <v>81</v>
      </c>
      <c r="F24" t="s">
        <v>247</v>
      </c>
      <c r="G24" s="47">
        <v>10982000</v>
      </c>
    </row>
    <row r="25" spans="4:9" x14ac:dyDescent="0.25">
      <c r="D25" t="s">
        <v>82</v>
      </c>
      <c r="F25" t="s">
        <v>140</v>
      </c>
      <c r="G25" s="47">
        <v>13224000</v>
      </c>
    </row>
    <row r="26" spans="4:9" x14ac:dyDescent="0.25">
      <c r="D26" t="s">
        <v>83</v>
      </c>
      <c r="F26" t="s">
        <v>142</v>
      </c>
      <c r="G26" s="47">
        <v>10230000</v>
      </c>
      <c r="H26" s="47">
        <v>8398830</v>
      </c>
    </row>
    <row r="27" spans="4:9" x14ac:dyDescent="0.25">
      <c r="D27" t="s">
        <v>84</v>
      </c>
      <c r="F27" t="s">
        <v>141</v>
      </c>
      <c r="G27" s="47">
        <v>7300000</v>
      </c>
    </row>
    <row r="28" spans="4:9" x14ac:dyDescent="0.25">
      <c r="D28" t="s">
        <v>85</v>
      </c>
      <c r="F28" t="s">
        <v>162</v>
      </c>
      <c r="G28" s="47">
        <v>6970000</v>
      </c>
    </row>
    <row r="29" spans="4:9" x14ac:dyDescent="0.25">
      <c r="D29" t="s">
        <v>86</v>
      </c>
      <c r="F29" s="1" t="s">
        <v>150</v>
      </c>
      <c r="G29" s="47">
        <v>1055000</v>
      </c>
    </row>
    <row r="30" spans="4:9" x14ac:dyDescent="0.25">
      <c r="D30" t="s">
        <v>87</v>
      </c>
      <c r="F30" s="1" t="s">
        <v>136</v>
      </c>
      <c r="G30" s="47">
        <v>1114000</v>
      </c>
      <c r="I30" t="s">
        <v>170</v>
      </c>
    </row>
    <row r="31" spans="4:9" x14ac:dyDescent="0.25">
      <c r="D31" t="s">
        <v>88</v>
      </c>
      <c r="F31" s="1" t="s">
        <v>147</v>
      </c>
      <c r="G31" s="47">
        <v>1055000</v>
      </c>
    </row>
    <row r="32" spans="4:9" x14ac:dyDescent="0.25">
      <c r="D32" t="s">
        <v>89</v>
      </c>
      <c r="F32" s="1" t="s">
        <v>137</v>
      </c>
      <c r="G32" s="47">
        <v>774000</v>
      </c>
    </row>
    <row r="33" spans="4:8" x14ac:dyDescent="0.25">
      <c r="D33" t="s">
        <v>90</v>
      </c>
      <c r="F33" s="1" t="s">
        <v>156</v>
      </c>
      <c r="G33" s="47">
        <v>844000</v>
      </c>
    </row>
    <row r="34" spans="4:8" x14ac:dyDescent="0.25">
      <c r="D34" t="s">
        <v>91</v>
      </c>
      <c r="F34" s="1" t="s">
        <v>148</v>
      </c>
      <c r="G34" s="47">
        <v>838000</v>
      </c>
    </row>
    <row r="35" spans="4:8" x14ac:dyDescent="0.25">
      <c r="D35" t="s">
        <v>92</v>
      </c>
      <c r="F35" s="1" t="s">
        <v>164</v>
      </c>
      <c r="G35" s="47">
        <v>1026000</v>
      </c>
      <c r="H35" s="47">
        <v>784890</v>
      </c>
    </row>
    <row r="36" spans="4:8" x14ac:dyDescent="0.25">
      <c r="D36" t="s">
        <v>93</v>
      </c>
      <c r="F36" s="1" t="s">
        <v>163</v>
      </c>
      <c r="G36" s="47">
        <v>1007000</v>
      </c>
    </row>
    <row r="37" spans="4:8" x14ac:dyDescent="0.25">
      <c r="D37" t="s">
        <v>94</v>
      </c>
      <c r="F37" s="1" t="s">
        <v>263</v>
      </c>
      <c r="G37" s="47">
        <v>1007000</v>
      </c>
    </row>
    <row r="38" spans="4:8" x14ac:dyDescent="0.25">
      <c r="D38" t="s">
        <v>95</v>
      </c>
      <c r="F38" t="s">
        <v>264</v>
      </c>
    </row>
    <row r="39" spans="4:8" x14ac:dyDescent="0.25">
      <c r="D39" t="s">
        <v>96</v>
      </c>
      <c r="F39" t="s">
        <v>251</v>
      </c>
    </row>
    <row r="40" spans="4:8" x14ac:dyDescent="0.25">
      <c r="D40" t="s">
        <v>97</v>
      </c>
      <c r="F40" t="s">
        <v>238</v>
      </c>
    </row>
    <row r="41" spans="4:8" x14ac:dyDescent="0.25">
      <c r="D41" t="s">
        <v>98</v>
      </c>
      <c r="F41" t="s">
        <v>252</v>
      </c>
    </row>
    <row r="42" spans="4:8" x14ac:dyDescent="0.25">
      <c r="D42" t="s">
        <v>99</v>
      </c>
      <c r="F42" s="1" t="s">
        <v>309</v>
      </c>
    </row>
    <row r="43" spans="4:8" x14ac:dyDescent="0.25">
      <c r="D43" t="s">
        <v>100</v>
      </c>
      <c r="F43" s="1" t="s">
        <v>253</v>
      </c>
    </row>
    <row r="44" spans="4:8" x14ac:dyDescent="0.25">
      <c r="D44" t="s">
        <v>101</v>
      </c>
      <c r="F44" s="1" t="s">
        <v>200</v>
      </c>
    </row>
    <row r="45" spans="4:8" x14ac:dyDescent="0.25">
      <c r="D45" t="s">
        <v>102</v>
      </c>
      <c r="F45" s="1" t="s">
        <v>310</v>
      </c>
    </row>
    <row r="46" spans="4:8" x14ac:dyDescent="0.25">
      <c r="D46" t="s">
        <v>103</v>
      </c>
      <c r="F46" s="1" t="s">
        <v>207</v>
      </c>
    </row>
    <row r="47" spans="4:8" x14ac:dyDescent="0.25">
      <c r="D47" t="s">
        <v>104</v>
      </c>
      <c r="F47" s="1" t="s">
        <v>226</v>
      </c>
    </row>
    <row r="48" spans="4:8" x14ac:dyDescent="0.25">
      <c r="D48" t="s">
        <v>105</v>
      </c>
      <c r="F48" s="1" t="s">
        <v>208</v>
      </c>
    </row>
    <row r="49" spans="4:6" x14ac:dyDescent="0.25">
      <c r="D49" t="s">
        <v>106</v>
      </c>
      <c r="F49" s="1" t="s">
        <v>201</v>
      </c>
    </row>
    <row r="50" spans="4:6" x14ac:dyDescent="0.25">
      <c r="D50" t="s">
        <v>107</v>
      </c>
      <c r="F50" s="1" t="s">
        <v>209</v>
      </c>
    </row>
    <row r="51" spans="4:6" x14ac:dyDescent="0.25">
      <c r="D51" t="s">
        <v>108</v>
      </c>
      <c r="F51" s="1" t="s">
        <v>265</v>
      </c>
    </row>
    <row r="52" spans="4:6" x14ac:dyDescent="0.25">
      <c r="D52" t="s">
        <v>109</v>
      </c>
      <c r="F52" s="1" t="s">
        <v>202</v>
      </c>
    </row>
    <row r="53" spans="4:6" x14ac:dyDescent="0.25">
      <c r="D53" t="s">
        <v>110</v>
      </c>
      <c r="F53" s="1" t="s">
        <v>203</v>
      </c>
    </row>
    <row r="54" spans="4:6" x14ac:dyDescent="0.25">
      <c r="D54" t="s">
        <v>111</v>
      </c>
      <c r="F54" s="1" t="s">
        <v>217</v>
      </c>
    </row>
    <row r="55" spans="4:6" x14ac:dyDescent="0.25">
      <c r="D55" t="s">
        <v>112</v>
      </c>
      <c r="F55" s="1" t="s">
        <v>206</v>
      </c>
    </row>
    <row r="56" spans="4:6" x14ac:dyDescent="0.25">
      <c r="D56" t="s">
        <v>113</v>
      </c>
      <c r="F56" s="1" t="s">
        <v>266</v>
      </c>
    </row>
    <row r="57" spans="4:6" x14ac:dyDescent="0.25">
      <c r="D57" t="s">
        <v>114</v>
      </c>
      <c r="F57" s="1" t="s">
        <v>210</v>
      </c>
    </row>
    <row r="58" spans="4:6" x14ac:dyDescent="0.25">
      <c r="D58" t="s">
        <v>115</v>
      </c>
      <c r="F58" s="1" t="s">
        <v>213</v>
      </c>
    </row>
    <row r="59" spans="4:6" x14ac:dyDescent="0.25">
      <c r="D59" t="s">
        <v>116</v>
      </c>
      <c r="F59" s="1" t="s">
        <v>211</v>
      </c>
    </row>
    <row r="60" spans="4:6" x14ac:dyDescent="0.25">
      <c r="D60" t="s">
        <v>117</v>
      </c>
      <c r="F60" s="1" t="s">
        <v>212</v>
      </c>
    </row>
    <row r="61" spans="4:6" x14ac:dyDescent="0.25">
      <c r="D61" t="s">
        <v>118</v>
      </c>
      <c r="F61" s="1" t="s">
        <v>215</v>
      </c>
    </row>
    <row r="62" spans="4:6" x14ac:dyDescent="0.25">
      <c r="D62" t="s">
        <v>119</v>
      </c>
      <c r="F62" s="1" t="s">
        <v>204</v>
      </c>
    </row>
    <row r="63" spans="4:6" x14ac:dyDescent="0.25">
      <c r="D63" t="s">
        <v>120</v>
      </c>
      <c r="F63" s="1" t="s">
        <v>216</v>
      </c>
    </row>
    <row r="64" spans="4:6" x14ac:dyDescent="0.25">
      <c r="D64" t="s">
        <v>121</v>
      </c>
      <c r="F64" s="1" t="s">
        <v>225</v>
      </c>
    </row>
    <row r="65" spans="4:6" x14ac:dyDescent="0.25">
      <c r="D65" t="s">
        <v>122</v>
      </c>
      <c r="F65" s="1" t="s">
        <v>218</v>
      </c>
    </row>
    <row r="66" spans="4:6" x14ac:dyDescent="0.25">
      <c r="D66" t="s">
        <v>123</v>
      </c>
      <c r="F66" s="1" t="s">
        <v>205</v>
      </c>
    </row>
    <row r="67" spans="4:6" x14ac:dyDescent="0.25">
      <c r="D67" t="s">
        <v>124</v>
      </c>
      <c r="F67" s="1" t="s">
        <v>181</v>
      </c>
    </row>
    <row r="68" spans="4:6" x14ac:dyDescent="0.25">
      <c r="D68" t="s">
        <v>125</v>
      </c>
      <c r="F68" s="1" t="s">
        <v>175</v>
      </c>
    </row>
    <row r="69" spans="4:6" x14ac:dyDescent="0.25">
      <c r="D69" t="s">
        <v>126</v>
      </c>
      <c r="F69" s="1" t="s">
        <v>221</v>
      </c>
    </row>
    <row r="70" spans="4:6" x14ac:dyDescent="0.25">
      <c r="D70" t="s">
        <v>127</v>
      </c>
      <c r="F70" s="1" t="s">
        <v>189</v>
      </c>
    </row>
    <row r="71" spans="4:6" x14ac:dyDescent="0.25">
      <c r="D71" t="s">
        <v>128</v>
      </c>
      <c r="F71" s="1" t="s">
        <v>182</v>
      </c>
    </row>
    <row r="72" spans="4:6" x14ac:dyDescent="0.25">
      <c r="D72" t="s">
        <v>129</v>
      </c>
      <c r="F72" s="1" t="s">
        <v>199</v>
      </c>
    </row>
    <row r="73" spans="4:6" x14ac:dyDescent="0.25">
      <c r="D73" t="s">
        <v>130</v>
      </c>
      <c r="F73" s="1" t="s">
        <v>267</v>
      </c>
    </row>
    <row r="74" spans="4:6" x14ac:dyDescent="0.25">
      <c r="D74" t="s">
        <v>131</v>
      </c>
      <c r="F74" s="1" t="s">
        <v>268</v>
      </c>
    </row>
    <row r="75" spans="4:6" x14ac:dyDescent="0.25">
      <c r="D75" t="s">
        <v>132</v>
      </c>
      <c r="F75" s="1" t="s">
        <v>298</v>
      </c>
    </row>
    <row r="76" spans="4:6" x14ac:dyDescent="0.25">
      <c r="F76" s="1" t="s">
        <v>193</v>
      </c>
    </row>
    <row r="77" spans="4:6" x14ac:dyDescent="0.25">
      <c r="F77" s="1" t="s">
        <v>311</v>
      </c>
    </row>
    <row r="78" spans="4:6" x14ac:dyDescent="0.25">
      <c r="F78" t="s">
        <v>321</v>
      </c>
    </row>
    <row r="79" spans="4:6" x14ac:dyDescent="0.25">
      <c r="F79" t="s">
        <v>322</v>
      </c>
    </row>
    <row r="80" spans="4:6" x14ac:dyDescent="0.25">
      <c r="F80" t="s">
        <v>323</v>
      </c>
    </row>
    <row r="81" spans="6:6" x14ac:dyDescent="0.25">
      <c r="F81" t="s">
        <v>324</v>
      </c>
    </row>
    <row r="82" spans="6:6" x14ac:dyDescent="0.25">
      <c r="F82" t="s">
        <v>325</v>
      </c>
    </row>
    <row r="83" spans="6:6" x14ac:dyDescent="0.25">
      <c r="F83" t="s">
        <v>326</v>
      </c>
    </row>
    <row r="84" spans="6:6" x14ac:dyDescent="0.25">
      <c r="F84" t="s">
        <v>327</v>
      </c>
    </row>
    <row r="85" spans="6:6" x14ac:dyDescent="0.25">
      <c r="F85" s="1" t="s">
        <v>269</v>
      </c>
    </row>
    <row r="86" spans="6:6" x14ac:dyDescent="0.25">
      <c r="F86" s="1" t="s">
        <v>183</v>
      </c>
    </row>
    <row r="87" spans="6:6" x14ac:dyDescent="0.25">
      <c r="F87" s="1" t="s">
        <v>192</v>
      </c>
    </row>
    <row r="88" spans="6:6" x14ac:dyDescent="0.25">
      <c r="F88" s="1" t="s">
        <v>166</v>
      </c>
    </row>
    <row r="89" spans="6:6" x14ac:dyDescent="0.25">
      <c r="F89" s="1" t="s">
        <v>270</v>
      </c>
    </row>
    <row r="90" spans="6:6" x14ac:dyDescent="0.25">
      <c r="F90" s="1" t="s">
        <v>165</v>
      </c>
    </row>
    <row r="91" spans="6:6" x14ac:dyDescent="0.25">
      <c r="F91" s="1" t="s">
        <v>271</v>
      </c>
    </row>
    <row r="92" spans="6:6" x14ac:dyDescent="0.25">
      <c r="F92" s="1" t="s">
        <v>272</v>
      </c>
    </row>
    <row r="93" spans="6:6" x14ac:dyDescent="0.25">
      <c r="F93" t="s">
        <v>273</v>
      </c>
    </row>
    <row r="94" spans="6:6" x14ac:dyDescent="0.25">
      <c r="F94" s="1" t="s">
        <v>171</v>
      </c>
    </row>
    <row r="95" spans="6:6" x14ac:dyDescent="0.25">
      <c r="F95" s="1" t="s">
        <v>169</v>
      </c>
    </row>
    <row r="96" spans="6:6" x14ac:dyDescent="0.25">
      <c r="F96" s="1" t="s">
        <v>239</v>
      </c>
    </row>
    <row r="97" spans="6:6" x14ac:dyDescent="0.25">
      <c r="F97" s="1" t="s">
        <v>312</v>
      </c>
    </row>
    <row r="98" spans="6:6" x14ac:dyDescent="0.25">
      <c r="F98" s="1" t="s">
        <v>214</v>
      </c>
    </row>
    <row r="99" spans="6:6" x14ac:dyDescent="0.25">
      <c r="F99" s="1" t="s">
        <v>176</v>
      </c>
    </row>
    <row r="100" spans="6:6" x14ac:dyDescent="0.25">
      <c r="F100" s="1" t="s">
        <v>240</v>
      </c>
    </row>
    <row r="101" spans="6:6" x14ac:dyDescent="0.25">
      <c r="F101" s="1" t="s">
        <v>168</v>
      </c>
    </row>
    <row r="102" spans="6:6" x14ac:dyDescent="0.25">
      <c r="F102" s="1" t="s">
        <v>167</v>
      </c>
    </row>
    <row r="103" spans="6:6" x14ac:dyDescent="0.25">
      <c r="F103" s="1" t="s">
        <v>262</v>
      </c>
    </row>
    <row r="104" spans="6:6" x14ac:dyDescent="0.25">
      <c r="F104" s="1" t="s">
        <v>254</v>
      </c>
    </row>
    <row r="105" spans="6:6" x14ac:dyDescent="0.25">
      <c r="F105" s="1" t="s">
        <v>313</v>
      </c>
    </row>
    <row r="106" spans="6:6" x14ac:dyDescent="0.25">
      <c r="F106" s="1" t="s">
        <v>274</v>
      </c>
    </row>
    <row r="107" spans="6:6" x14ac:dyDescent="0.25">
      <c r="F107" s="1" t="s">
        <v>275</v>
      </c>
    </row>
    <row r="108" spans="6:6" x14ac:dyDescent="0.25">
      <c r="F108" s="1" t="s">
        <v>276</v>
      </c>
    </row>
    <row r="109" spans="6:6" x14ac:dyDescent="0.25">
      <c r="F109" s="1" t="s">
        <v>277</v>
      </c>
    </row>
    <row r="110" spans="6:6" x14ac:dyDescent="0.25">
      <c r="F110" s="1" t="s">
        <v>278</v>
      </c>
    </row>
    <row r="111" spans="6:6" x14ac:dyDescent="0.25">
      <c r="F111" t="s">
        <v>279</v>
      </c>
    </row>
    <row r="112" spans="6:6" x14ac:dyDescent="0.25">
      <c r="F112" t="s">
        <v>280</v>
      </c>
    </row>
    <row r="113" spans="6:6" x14ac:dyDescent="0.25">
      <c r="F113" t="s">
        <v>281</v>
      </c>
    </row>
    <row r="114" spans="6:6" x14ac:dyDescent="0.25">
      <c r="F114" t="s">
        <v>196</v>
      </c>
    </row>
    <row r="115" spans="6:6" x14ac:dyDescent="0.25">
      <c r="F115" t="s">
        <v>180</v>
      </c>
    </row>
    <row r="116" spans="6:6" x14ac:dyDescent="0.25">
      <c r="F116" t="s">
        <v>282</v>
      </c>
    </row>
    <row r="117" spans="6:6" x14ac:dyDescent="0.25">
      <c r="F117" t="s">
        <v>283</v>
      </c>
    </row>
    <row r="118" spans="6:6" x14ac:dyDescent="0.25">
      <c r="F118" t="s">
        <v>284</v>
      </c>
    </row>
    <row r="119" spans="6:6" x14ac:dyDescent="0.25">
      <c r="F119" t="s">
        <v>285</v>
      </c>
    </row>
    <row r="120" spans="6:6" x14ac:dyDescent="0.25">
      <c r="F120" t="s">
        <v>223</v>
      </c>
    </row>
    <row r="121" spans="6:6" x14ac:dyDescent="0.25">
      <c r="F121" t="s">
        <v>248</v>
      </c>
    </row>
    <row r="122" spans="6:6" x14ac:dyDescent="0.25">
      <c r="F122" t="s">
        <v>224</v>
      </c>
    </row>
    <row r="123" spans="6:6" x14ac:dyDescent="0.25">
      <c r="F123" t="s">
        <v>220</v>
      </c>
    </row>
    <row r="124" spans="6:6" x14ac:dyDescent="0.25">
      <c r="F124" t="s">
        <v>328</v>
      </c>
    </row>
    <row r="125" spans="6:6" x14ac:dyDescent="0.25">
      <c r="F125" t="s">
        <v>219</v>
      </c>
    </row>
    <row r="126" spans="6:6" x14ac:dyDescent="0.25">
      <c r="F126" t="s">
        <v>286</v>
      </c>
    </row>
    <row r="127" spans="6:6" x14ac:dyDescent="0.25">
      <c r="F127" s="56" t="s">
        <v>287</v>
      </c>
    </row>
    <row r="128" spans="6:6" x14ac:dyDescent="0.25">
      <c r="F128" t="s">
        <v>186</v>
      </c>
    </row>
    <row r="129" spans="6:6" x14ac:dyDescent="0.25">
      <c r="F129" t="s">
        <v>187</v>
      </c>
    </row>
    <row r="130" spans="6:6" x14ac:dyDescent="0.25">
      <c r="F130" t="s">
        <v>288</v>
      </c>
    </row>
    <row r="131" spans="6:6" x14ac:dyDescent="0.25">
      <c r="F131" t="s">
        <v>289</v>
      </c>
    </row>
    <row r="132" spans="6:6" x14ac:dyDescent="0.25">
      <c r="F132" t="s">
        <v>290</v>
      </c>
    </row>
    <row r="133" spans="6:6" x14ac:dyDescent="0.25">
      <c r="F133" t="s">
        <v>195</v>
      </c>
    </row>
    <row r="134" spans="6:6" x14ac:dyDescent="0.25">
      <c r="F134" t="s">
        <v>291</v>
      </c>
    </row>
    <row r="135" spans="6:6" x14ac:dyDescent="0.25">
      <c r="F135" t="s">
        <v>178</v>
      </c>
    </row>
    <row r="136" spans="6:6" x14ac:dyDescent="0.25">
      <c r="F136" t="s">
        <v>292</v>
      </c>
    </row>
    <row r="137" spans="6:6" x14ac:dyDescent="0.25">
      <c r="F137" t="s">
        <v>188</v>
      </c>
    </row>
    <row r="138" spans="6:6" x14ac:dyDescent="0.25">
      <c r="F138" t="s">
        <v>185</v>
      </c>
    </row>
    <row r="139" spans="6:6" x14ac:dyDescent="0.25">
      <c r="F139" t="s">
        <v>314</v>
      </c>
    </row>
    <row r="140" spans="6:6" x14ac:dyDescent="0.25">
      <c r="F140" t="s">
        <v>197</v>
      </c>
    </row>
    <row r="141" spans="6:6" x14ac:dyDescent="0.25">
      <c r="F141" t="s">
        <v>329</v>
      </c>
    </row>
    <row r="142" spans="6:6" x14ac:dyDescent="0.25">
      <c r="F142" t="s">
        <v>293</v>
      </c>
    </row>
    <row r="143" spans="6:6" x14ac:dyDescent="0.25">
      <c r="F143" t="s">
        <v>172</v>
      </c>
    </row>
    <row r="144" spans="6:6" x14ac:dyDescent="0.25">
      <c r="F144" t="s">
        <v>294</v>
      </c>
    </row>
    <row r="145" spans="6:6" x14ac:dyDescent="0.25">
      <c r="F145" t="s">
        <v>295</v>
      </c>
    </row>
    <row r="146" spans="6:6" x14ac:dyDescent="0.25">
      <c r="F146" t="s">
        <v>179</v>
      </c>
    </row>
    <row r="147" spans="6:6" x14ac:dyDescent="0.25">
      <c r="F147" t="s">
        <v>198</v>
      </c>
    </row>
    <row r="148" spans="6:6" x14ac:dyDescent="0.25">
      <c r="F148" t="s">
        <v>296</v>
      </c>
    </row>
    <row r="149" spans="6:6" x14ac:dyDescent="0.25">
      <c r="F149" t="s">
        <v>315</v>
      </c>
    </row>
    <row r="150" spans="6:6" x14ac:dyDescent="0.25">
      <c r="F150" t="s">
        <v>222</v>
      </c>
    </row>
    <row r="151" spans="6:6" x14ac:dyDescent="0.25">
      <c r="F151" t="s">
        <v>297</v>
      </c>
    </row>
    <row r="152" spans="6:6" x14ac:dyDescent="0.25">
      <c r="F152" t="s">
        <v>173</v>
      </c>
    </row>
    <row r="153" spans="6:6" x14ac:dyDescent="0.25">
      <c r="F153" t="s">
        <v>174</v>
      </c>
    </row>
    <row r="154" spans="6:6" x14ac:dyDescent="0.25">
      <c r="F154" t="s">
        <v>316</v>
      </c>
    </row>
    <row r="155" spans="6:6" x14ac:dyDescent="0.25">
      <c r="F155" t="s">
        <v>255</v>
      </c>
    </row>
    <row r="156" spans="6:6" x14ac:dyDescent="0.25">
      <c r="F156" t="s">
        <v>241</v>
      </c>
    </row>
    <row r="157" spans="6:6" x14ac:dyDescent="0.25">
      <c r="F157" t="s">
        <v>184</v>
      </c>
    </row>
    <row r="158" spans="6:6" x14ac:dyDescent="0.25">
      <c r="F158" t="s">
        <v>256</v>
      </c>
    </row>
    <row r="159" spans="6:6" x14ac:dyDescent="0.25">
      <c r="F159" t="s">
        <v>257</v>
      </c>
    </row>
    <row r="160" spans="6:6" x14ac:dyDescent="0.25">
      <c r="F160" t="s">
        <v>261</v>
      </c>
    </row>
    <row r="161" spans="6:6" x14ac:dyDescent="0.25">
      <c r="F161" t="s">
        <v>194</v>
      </c>
    </row>
    <row r="162" spans="6:6" x14ac:dyDescent="0.25">
      <c r="F162" t="s">
        <v>317</v>
      </c>
    </row>
    <row r="163" spans="6:6" x14ac:dyDescent="0.25">
      <c r="F163" t="s">
        <v>258</v>
      </c>
    </row>
    <row r="164" spans="6:6" x14ac:dyDescent="0.25">
      <c r="F164" t="s">
        <v>190</v>
      </c>
    </row>
    <row r="165" spans="6:6" x14ac:dyDescent="0.25">
      <c r="F165" t="s">
        <v>318</v>
      </c>
    </row>
    <row r="166" spans="6:6" x14ac:dyDescent="0.25">
      <c r="F166" t="s">
        <v>191</v>
      </c>
    </row>
    <row r="167" spans="6:6" x14ac:dyDescent="0.25">
      <c r="F167" t="s">
        <v>319</v>
      </c>
    </row>
    <row r="168" spans="6:6" x14ac:dyDescent="0.25">
      <c r="F168" t="s">
        <v>237</v>
      </c>
    </row>
    <row r="169" spans="6:6" x14ac:dyDescent="0.25">
      <c r="F169" t="s">
        <v>177</v>
      </c>
    </row>
    <row r="170" spans="6:6" x14ac:dyDescent="0.25">
      <c r="F170" t="s">
        <v>259</v>
      </c>
    </row>
  </sheetData>
  <sortState xmlns:xlrd2="http://schemas.microsoft.com/office/spreadsheetml/2017/richdata2" ref="F2:F25">
    <sortCondition ref="F2:F25"/>
  </sortState>
  <conditionalFormatting sqref="F124:F130 F2:F13 F15:F122">
    <cfRule type="duplicateValues" dxfId="2" priority="3"/>
  </conditionalFormatting>
  <conditionalFormatting sqref="F14">
    <cfRule type="duplicateValues" dxfId="1" priority="2"/>
  </conditionalFormatting>
  <conditionalFormatting sqref="F123">
    <cfRule type="duplicateValues" dxfId="0" priority="1"/>
  </conditionalFormatting>
  <hyperlinks>
    <hyperlink ref="F21" r:id="rId1" display="http://www.urosario.edu.co/Facultad-Jurisprudencia/Programa-de-Pregrado/Presentacion/" xr:uid="{00000000-0004-0000-0200-000000000000}"/>
    <hyperlink ref="F24" r:id="rId2" display="http://www.urosario.edu.co/Escuela-de-Administracion/Inicio/" xr:uid="{00000000-0004-0000-0200-000001000000}"/>
    <hyperlink ref="F25" r:id="rId3" display="http://www.urosario.edu.co/Escuela-de-Administracion/Inicio/" xr:uid="{00000000-0004-0000-0200-000002000000}"/>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CALCULAR</vt:lpstr>
      <vt:lpstr>Información</vt:lpstr>
      <vt:lpstr>CALCULAR!Área_de_impresión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Cristian Tiberio Duitama Miranda</cp:lastModifiedBy>
  <cp:lastPrinted>2019-10-31T16:56:53Z</cp:lastPrinted>
  <dcterms:created xsi:type="dcterms:W3CDTF">2016-08-29T12:26:51Z</dcterms:created>
  <dcterms:modified xsi:type="dcterms:W3CDTF">2023-11-16T21:09:34Z</dcterms:modified>
</cp:coreProperties>
</file>