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Fact. y Cartera\GESTION CARTERA\SIMULADORES\"/>
    </mc:Choice>
  </mc:AlternateContent>
  <workbookProtection workbookAlgorithmName="SHA-512" workbookHashValue="2Eqj7OdFA5hEthI8nf2tcP3t55Fxax5N5fx9UTOUbHUuFDLjS1CNFS0oh1OdTjwQgEK2x8EW5K2zdUeaEeUwbA==" workbookSaltValue="r49JJm6vY6QmDnxudjIZFA==" workbookSpinCount="100000" lockStructure="1"/>
  <bookViews>
    <workbookView xWindow="0" yWindow="0" windowWidth="19200" windowHeight="7050" activeTab="1"/>
  </bookViews>
  <sheets>
    <sheet name="Simulador" sheetId="1" r:id="rId1"/>
    <sheet name="CALCULO" sheetId="5" r:id="rId2"/>
    <sheet name="Hoja1" sheetId="4" state="hidden" r:id="rId3"/>
    <sheet name="CALCULAR" sheetId="3" state="hidden" r:id="rId4"/>
    <sheet name="Información" sheetId="2" state="hidden" r:id="rId5"/>
  </sheets>
  <externalReferences>
    <externalReference r:id="rId6"/>
  </externalReferences>
  <definedNames>
    <definedName name="_xlnm._FilterDatabase" localSheetId="2" hidden="1">Hoja1!$E$3:$E$97</definedName>
    <definedName name="_xlnm._FilterDatabase" localSheetId="4" hidden="1">Información!$D$1:$D$75</definedName>
    <definedName name="B" localSheetId="4">Información!#REF!</definedName>
    <definedName name="D" localSheetId="4">Información!#REF!</definedName>
    <definedName name="E" localSheetId="4">Información!#REF!</definedName>
    <definedName name="G" localSheetId="4">Información!#REF!</definedName>
    <definedName name="i" localSheetId="4">Información!#REF!</definedName>
    <definedName name="j" localSheetId="4">Información!#REF!</definedName>
    <definedName name="L" localSheetId="4">Información!#REF!</definedName>
    <definedName name="M" localSheetId="4">Información!#REF!</definedName>
    <definedName name="N" localSheetId="4">Información!#REF!</definedName>
    <definedName name="o" localSheetId="4">Información!#REF!</definedName>
    <definedName name="P" localSheetId="4">Información!#REF!</definedName>
    <definedName name="Q" localSheetId="4">Información!#REF!</definedName>
    <definedName name="S" localSheetId="4">Información!#REF!</definedName>
    <definedName name="T" localSheetId="4">Información!#REF!</definedName>
    <definedName name="v" localSheetId="4">Información!#REF!</definedName>
    <definedName name="y" localSheetId="4">Información!#REF!</definedName>
    <definedName name="z" localSheetId="4">Información!#REF!</definedName>
    <definedName name="Z_899078C3_A726_4718_A992_AD82510725CC_.wvu.Cols" localSheetId="3" hidden="1">CALCULAR!$N:$XFD</definedName>
    <definedName name="Z_899078C3_A726_4718_A992_AD82510725CC_.wvu.Cols" localSheetId="1" hidden="1">CALCULO!$N:$XFD</definedName>
    <definedName name="Z_899078C3_A726_4718_A992_AD82510725CC_.wvu.FilterData" localSheetId="4" hidden="1">Información!$D$1:$D$75</definedName>
  </definedNames>
  <calcPr calcId="162913"/>
  <customWorkbookViews>
    <customWorkbookView name="Claudia Milena Castillo Amaya - Vista personalizada" guid="{899078C3-A726-4718-A992-AD82510725CC}" mergeInterval="0" personalView="1" maximized="1" xWindow="-8" yWindow="-8" windowWidth="1616" windowHeight="87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5" l="1"/>
  <c r="E31" i="5"/>
  <c r="E30" i="5"/>
  <c r="E29" i="5"/>
  <c r="E22" i="5"/>
  <c r="E21" i="5"/>
  <c r="E20" i="5"/>
  <c r="E19" i="5"/>
  <c r="E18" i="5"/>
  <c r="D22" i="5"/>
  <c r="D21" i="5"/>
  <c r="D20" i="5"/>
  <c r="D19" i="5"/>
  <c r="D18" i="5"/>
  <c r="J27" i="5" l="1"/>
  <c r="K27" i="5"/>
  <c r="L27" i="5" l="1"/>
  <c r="D29" i="5"/>
  <c r="D30" i="5"/>
  <c r="D28" i="5"/>
  <c r="B31" i="5"/>
  <c r="B32" i="5" s="1"/>
  <c r="D31" i="5" l="1"/>
  <c r="D32" i="5"/>
  <c r="B33" i="5"/>
  <c r="I19" i="1"/>
  <c r="B34" i="5" l="1"/>
  <c r="D33" i="5"/>
  <c r="B7" i="5"/>
  <c r="B35" i="5" l="1"/>
  <c r="D34" i="5"/>
  <c r="K72" i="5"/>
  <c r="E72" i="5"/>
  <c r="F11" i="5"/>
  <c r="F10" i="5"/>
  <c r="F9" i="5"/>
  <c r="B6" i="5"/>
  <c r="L5" i="5"/>
  <c r="C18" i="5" s="1"/>
  <c r="B5" i="5"/>
  <c r="C19" i="5" l="1"/>
  <c r="C20" i="5" s="1"/>
  <c r="C21" i="5" s="1"/>
  <c r="C22" i="5" s="1"/>
  <c r="C28" i="5"/>
  <c r="C29" i="5" s="1"/>
  <c r="C30" i="5" s="1"/>
  <c r="C31" i="5" s="1"/>
  <c r="C32" i="5" s="1"/>
  <c r="C33" i="5" s="1"/>
  <c r="C34" i="5" s="1"/>
  <c r="C35" i="5" s="1"/>
  <c r="C36" i="5" s="1"/>
  <c r="C37" i="5" s="1"/>
  <c r="C38" i="5" s="1"/>
  <c r="C39" i="5" s="1"/>
  <c r="C40" i="5" s="1"/>
  <c r="C41" i="5" s="1"/>
  <c r="H17" i="5"/>
  <c r="H27" i="5"/>
  <c r="B36" i="5"/>
  <c r="D35" i="5"/>
  <c r="H18" i="5" l="1"/>
  <c r="E28" i="5"/>
  <c r="F28" i="5" s="1"/>
  <c r="D39" i="5"/>
  <c r="H28" i="5"/>
  <c r="B37" i="5"/>
  <c r="D36" i="5"/>
  <c r="F18" i="5"/>
  <c r="J28" i="5" s="1"/>
  <c r="F19" i="5" l="1"/>
  <c r="J29" i="5" s="1"/>
  <c r="H19" i="5"/>
  <c r="B38" i="5"/>
  <c r="D38" i="5" s="1"/>
  <c r="D37" i="5"/>
  <c r="K28" i="5"/>
  <c r="D40" i="5"/>
  <c r="F29" i="5"/>
  <c r="K29" i="5" s="1"/>
  <c r="H29" i="5"/>
  <c r="K62" i="3"/>
  <c r="E62" i="3"/>
  <c r="H20" i="5" l="1"/>
  <c r="F21" i="5" s="1"/>
  <c r="J31" i="5" s="1"/>
  <c r="F20" i="5"/>
  <c r="J30" i="5" s="1"/>
  <c r="L28" i="5"/>
  <c r="H30" i="5"/>
  <c r="D41" i="5"/>
  <c r="F30" i="5"/>
  <c r="K30" i="5" s="1"/>
  <c r="L5" i="3"/>
  <c r="H21" i="5" l="1"/>
  <c r="F22" i="5" s="1"/>
  <c r="J32" i="5" s="1"/>
  <c r="H31" i="5"/>
  <c r="F31" i="5"/>
  <c r="K31" i="5" s="1"/>
  <c r="L29" i="5"/>
  <c r="C16" i="3"/>
  <c r="F9" i="3"/>
  <c r="H22" i="5" l="1"/>
  <c r="L31" i="5"/>
  <c r="H32" i="5"/>
  <c r="F32" i="5"/>
  <c r="K32" i="5" s="1"/>
  <c r="L30" i="5"/>
  <c r="C17" i="3"/>
  <c r="C18" i="3" s="1"/>
  <c r="C19" i="3" s="1"/>
  <c r="C20" i="3" s="1"/>
  <c r="B6" i="3"/>
  <c r="F11" i="3"/>
  <c r="F10" i="3"/>
  <c r="B7" i="3"/>
  <c r="B5" i="3"/>
  <c r="F12" i="5"/>
  <c r="H33" i="5" l="1"/>
  <c r="E33" i="5"/>
  <c r="F33" i="5" s="1"/>
  <c r="K33" i="5" s="1"/>
  <c r="L32" i="5"/>
  <c r="D20" i="3"/>
  <c r="D18" i="3"/>
  <c r="D16" i="3"/>
  <c r="D17" i="3"/>
  <c r="D19" i="3"/>
  <c r="F12" i="3"/>
  <c r="E23" i="1"/>
  <c r="K16" i="3"/>
  <c r="E16" i="3"/>
  <c r="K20" i="3"/>
  <c r="K28" i="3"/>
  <c r="K36" i="3"/>
  <c r="K30" i="3"/>
  <c r="K23" i="3"/>
  <c r="K39" i="3"/>
  <c r="K19" i="3"/>
  <c r="K18" i="3"/>
  <c r="K34" i="3"/>
  <c r="K27" i="3"/>
  <c r="K35" i="3"/>
  <c r="K21" i="3"/>
  <c r="K29" i="3"/>
  <c r="K37" i="3"/>
  <c r="K22" i="3"/>
  <c r="K38" i="3"/>
  <c r="K31" i="3"/>
  <c r="K24" i="3"/>
  <c r="K32" i="3"/>
  <c r="K25" i="3"/>
  <c r="K33" i="3"/>
  <c r="K26" i="3"/>
  <c r="K17" i="3"/>
  <c r="E19" i="3"/>
  <c r="E18" i="3"/>
  <c r="E17" i="3"/>
  <c r="E20" i="3"/>
  <c r="J38" i="3"/>
  <c r="J30" i="3"/>
  <c r="J22" i="3"/>
  <c r="J28" i="3"/>
  <c r="J35" i="3"/>
  <c r="J19" i="3"/>
  <c r="J34" i="3"/>
  <c r="J26" i="3"/>
  <c r="J25" i="3"/>
  <c r="J32" i="3"/>
  <c r="J16" i="3"/>
  <c r="J31" i="3"/>
  <c r="J37" i="3"/>
  <c r="J29" i="3"/>
  <c r="J21" i="3"/>
  <c r="J36" i="3"/>
  <c r="J20" i="3"/>
  <c r="J27" i="3"/>
  <c r="J18" i="3"/>
  <c r="J33" i="3"/>
  <c r="J17" i="3"/>
  <c r="J24" i="3"/>
  <c r="J39" i="3"/>
  <c r="J23" i="3"/>
  <c r="L33" i="5" l="1"/>
  <c r="H34" i="5"/>
  <c r="E34" i="5"/>
  <c r="F34" i="5" s="1"/>
  <c r="K34" i="5" s="1"/>
  <c r="F16" i="3"/>
  <c r="F18" i="3"/>
  <c r="L31" i="3"/>
  <c r="L39" i="3"/>
  <c r="L34" i="3"/>
  <c r="L18" i="3"/>
  <c r="L20" i="3"/>
  <c r="F20" i="3"/>
  <c r="L17" i="3"/>
  <c r="L37" i="3"/>
  <c r="L24" i="3"/>
  <c r="L32" i="3"/>
  <c r="L38" i="3"/>
  <c r="F19" i="3"/>
  <c r="L25" i="3"/>
  <c r="L35" i="3"/>
  <c r="L26" i="3"/>
  <c r="L30" i="3"/>
  <c r="L36" i="3"/>
  <c r="L19" i="3"/>
  <c r="L21" i="3"/>
  <c r="L23" i="3"/>
  <c r="L33" i="3"/>
  <c r="L22" i="3"/>
  <c r="L28" i="3"/>
  <c r="L27" i="3"/>
  <c r="L29" i="3"/>
  <c r="F17" i="3"/>
  <c r="L16" i="3"/>
  <c r="L34" i="5" l="1"/>
  <c r="H35" i="5"/>
  <c r="E35" i="5"/>
  <c r="F35" i="5" s="1"/>
  <c r="K35" i="5" s="1"/>
  <c r="H36" i="5" l="1"/>
  <c r="E36" i="5"/>
  <c r="F36" i="5" s="1"/>
  <c r="K36" i="5" s="1"/>
  <c r="L35" i="5" l="1"/>
  <c r="L36" i="5"/>
  <c r="H37" i="5"/>
  <c r="E37" i="5"/>
  <c r="F37" i="5" s="1"/>
  <c r="K37" i="5" s="1"/>
  <c r="H38" i="5" l="1"/>
  <c r="E38" i="5"/>
  <c r="F38" i="5" s="1"/>
  <c r="K38" i="5" s="1"/>
  <c r="L38" i="5" l="1"/>
  <c r="H39" i="5"/>
  <c r="E39" i="5"/>
  <c r="F39" i="5" s="1"/>
  <c r="K39" i="5" s="1"/>
  <c r="L37" i="5"/>
  <c r="H40" i="5" l="1"/>
  <c r="E40" i="5"/>
  <c r="F40" i="5" s="1"/>
  <c r="L39" i="5"/>
  <c r="K40" i="5" l="1"/>
  <c r="L40" i="5" s="1"/>
  <c r="H41" i="5"/>
  <c r="E41" i="5"/>
  <c r="F41" i="5" s="1"/>
  <c r="K41" i="5" s="1"/>
  <c r="L41" i="5" l="1"/>
</calcChain>
</file>

<file path=xl/sharedStrings.xml><?xml version="1.0" encoding="utf-8"?>
<sst xmlns="http://schemas.openxmlformats.org/spreadsheetml/2006/main" count="400" uniqueCount="325">
  <si>
    <t>UNIVERSIDAD DEL ROSARIO</t>
  </si>
  <si>
    <t>Documento</t>
  </si>
  <si>
    <t>Nombre</t>
  </si>
  <si>
    <t>Programa</t>
  </si>
  <si>
    <t>Cálculo aproximado del crédito</t>
  </si>
  <si>
    <t>Valor matrícula</t>
  </si>
  <si>
    <t>No. Cuota</t>
  </si>
  <si>
    <t>Fecha de pago</t>
  </si>
  <si>
    <t>Valor Capital</t>
  </si>
  <si>
    <t>Valor cuota</t>
  </si>
  <si>
    <t>Valor intereses</t>
  </si>
  <si>
    <t>Señor (a)</t>
  </si>
  <si>
    <t>Fecha:</t>
  </si>
  <si>
    <t>Valor de matrícula:</t>
  </si>
  <si>
    <t>Valor a financiar:</t>
  </si>
  <si>
    <t>Porcentaje a financiar:</t>
  </si>
  <si>
    <t>Valor a Financiar</t>
  </si>
  <si>
    <t>INFORMACION DEL RESPONSABLE DE PAGO/ CODEUDOR</t>
  </si>
  <si>
    <t>NOMBRES Y APELLIDOS:</t>
  </si>
  <si>
    <t>IDENTIFICACIÓN N°</t>
  </si>
  <si>
    <t>DE:</t>
  </si>
  <si>
    <t>DIRECCION DE RESIDENCIA:</t>
  </si>
  <si>
    <t>BARRIO:</t>
  </si>
  <si>
    <t>TELEFONO DE RESIDENCIA:</t>
  </si>
  <si>
    <t>CELULAR:</t>
  </si>
  <si>
    <t>CORREO ELECTRONICO:</t>
  </si>
  <si>
    <t>DEPARTAMENTO DE APOYO FINANCIERO</t>
  </si>
  <si>
    <t>PARENTESCO:</t>
  </si>
  <si>
    <t>INDEPENDIENTE:</t>
  </si>
  <si>
    <t>NOMBRE DE LA EMPRESA O NEGOCIO:</t>
  </si>
  <si>
    <t>DIRECCION:</t>
  </si>
  <si>
    <t>TELEFONO:</t>
  </si>
  <si>
    <t>PROPIEDADES</t>
  </si>
  <si>
    <t>CLASE DE PROPIEDAD</t>
  </si>
  <si>
    <t>CARACTERISTICAS</t>
  </si>
  <si>
    <t>VALOR COMERCIAL</t>
  </si>
  <si>
    <t xml:space="preserve">INGRESOS MENSUALES </t>
  </si>
  <si>
    <t>EGRESOS MENSUALES</t>
  </si>
  <si>
    <t>SUELDOS :</t>
  </si>
  <si>
    <t>HONORARIOS:</t>
  </si>
  <si>
    <t>OTROS INGRESOS:</t>
  </si>
  <si>
    <t>GASTOS FAMILIARES:</t>
  </si>
  <si>
    <t>ARRENDAMIENTO:</t>
  </si>
  <si>
    <t>TARJETA DE CREDITO:</t>
  </si>
  <si>
    <t>PRESTAMOS E HIPOTECAS:</t>
  </si>
  <si>
    <t>OTROS EGRESOS:</t>
  </si>
  <si>
    <t>TOTAL:</t>
  </si>
  <si>
    <t>AUTORIZÓ</t>
  </si>
  <si>
    <t>FIRMO A CONFORMIDAD:</t>
  </si>
  <si>
    <t>FIRMA DEL ESTUDIANTE</t>
  </si>
  <si>
    <t>FIRMA DEL CODEUDOR</t>
  </si>
  <si>
    <t>C.C.</t>
  </si>
  <si>
    <t>DECISIÓN</t>
  </si>
  <si>
    <t>EMPLEADO</t>
  </si>
  <si>
    <t>SELECCIONE:</t>
  </si>
  <si>
    <t>SELECCIONE TIPO DE CRÉDITO:</t>
  </si>
  <si>
    <t>NUEVO</t>
  </si>
  <si>
    <t>RENOVACIÓN</t>
  </si>
  <si>
    <t>ANTIGÜEDAD:</t>
  </si>
  <si>
    <t>Términos y Condiciones</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</si>
  <si>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</si>
  <si>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</si>
  <si>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</si>
  <si>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</si>
  <si>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</si>
  <si>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</si>
  <si>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</si>
  <si>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</si>
  <si>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</si>
  <si>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</si>
  <si>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</si>
  <si>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</si>
  <si>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</si>
  <si>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</si>
  <si>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</si>
  <si>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</si>
  <si>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</si>
  <si>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</si>
  <si>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Caucasia Antioquia</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</si>
  <si>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</si>
  <si>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</si>
  <si>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</si>
  <si>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</si>
  <si>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</si>
  <si>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</si>
  <si>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</si>
  <si>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</si>
  <si>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</si>
  <si>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</si>
  <si>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</si>
  <si>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</si>
  <si>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</si>
  <si>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</si>
  <si>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</si>
  <si>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</si>
  <si>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</si>
  <si>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</si>
  <si>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</si>
  <si>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</si>
  <si>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</si>
  <si>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</si>
  <si>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</si>
  <si>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</si>
  <si>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</si>
  <si>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</si>
  <si>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</si>
  <si>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</si>
  <si>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</si>
  <si>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</si>
  <si>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</si>
  <si>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</si>
  <si>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</si>
  <si>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</si>
  <si>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</si>
  <si>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</si>
  <si>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</si>
  <si>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</si>
  <si>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</si>
  <si>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</si>
  <si>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</si>
  <si>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</si>
  <si>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</si>
  <si>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</si>
  <si>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</si>
  <si>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</si>
  <si>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</si>
  <si>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</si>
  <si>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</si>
  <si>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</si>
  <si>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</si>
  <si>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</si>
  <si>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</si>
  <si>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</si>
  <si>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</si>
  <si>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</si>
  <si>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</si>
  <si>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</si>
  <si>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</si>
  <si>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INFORMACION DEL ESTUDIANTE</t>
  </si>
  <si>
    <t>CORREO ELECTRONICO PERSONAL:</t>
  </si>
  <si>
    <t>SOLICITUD CRÉDITO DE EMERGENCIA</t>
  </si>
  <si>
    <t xml:space="preserve">Tasa interés DTF + 9 Anual </t>
  </si>
  <si>
    <t>MES 2</t>
  </si>
  <si>
    <t>MES 3</t>
  </si>
  <si>
    <t>MES 4</t>
  </si>
  <si>
    <t>MES 5</t>
  </si>
  <si>
    <t>MES 6</t>
  </si>
  <si>
    <t>MES 7</t>
  </si>
  <si>
    <t>MES 8</t>
  </si>
  <si>
    <t>MES 9</t>
  </si>
  <si>
    <t>MES 10</t>
  </si>
  <si>
    <t>MES 11</t>
  </si>
  <si>
    <t>MES 12</t>
  </si>
  <si>
    <t>MES 13</t>
  </si>
  <si>
    <t>MES 14</t>
  </si>
  <si>
    <t>MES 15</t>
  </si>
  <si>
    <t>MES 16</t>
  </si>
  <si>
    <t>MES 17</t>
  </si>
  <si>
    <t>MES 18</t>
  </si>
  <si>
    <t>MES 19</t>
  </si>
  <si>
    <t>MES 20</t>
  </si>
  <si>
    <t>MES 21</t>
  </si>
  <si>
    <t>MES 22</t>
  </si>
  <si>
    <t>MES 23</t>
  </si>
  <si>
    <t>MES 24</t>
  </si>
  <si>
    <t>MES 1</t>
  </si>
  <si>
    <t>OBSERVACIONES IMPORTANTES</t>
  </si>
  <si>
    <t>DESPUES DE PAGAR EL 30%, SE COBRARAN UNICAMENTE INTERESES  DEL 70% DEL VALOR SOLICITADO DURANTE EL PERIODO DE ESTUDIOS Y PERIODO DE GRACIA. POSTERIORMENTE INICIA PAGO DE CAPITAL E INTERESES 70% RESTANTE.</t>
  </si>
  <si>
    <t>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</si>
  <si>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Los intereses pueden variar puesto que estan calculados con el DTF de la elaboración del simulador.</t>
  </si>
  <si>
    <t>Para uso exclusivo de CASA UR</t>
  </si>
  <si>
    <t>TIPO DE PROGRAMA</t>
  </si>
  <si>
    <t>SEMESTRE</t>
  </si>
  <si>
    <t>TIPO</t>
  </si>
  <si>
    <t>ESPECIALIZACIÓN</t>
  </si>
  <si>
    <t>MAESTRÍA</t>
  </si>
  <si>
    <t>SIMULADOR 40%</t>
  </si>
  <si>
    <t>Tasa interés (m.v)</t>
  </si>
  <si>
    <t>DIRECCIÓN DE RESIDENCIA:</t>
  </si>
  <si>
    <t>TELÉFONO DE RESIDENCIA:</t>
  </si>
  <si>
    <t>CORREO ELECTRÓNICO:</t>
  </si>
  <si>
    <t>CORREO ELECTRÓNICO PERSONAL:</t>
  </si>
  <si>
    <t>TARJETA DE CRÉDITO:</t>
  </si>
  <si>
    <t>TELÉFONO:</t>
  </si>
  <si>
    <t>INFORMACIÓN DEL RESPONSABLE DE PAGO/ CODEUDOR</t>
  </si>
  <si>
    <t>SIMULADOR 40% (CORTO PLAZO)</t>
  </si>
  <si>
    <t>SIMULADOR 40% (MEDIANO PLAZO)</t>
  </si>
  <si>
    <t>DIRECCIÓN:</t>
  </si>
  <si>
    <t>CARACTERÍSTICAS</t>
  </si>
  <si>
    <t>PRÉSTAMOS E HIPOTECAS:</t>
  </si>
  <si>
    <t>INFORMACIÓN DEL ESTUDIANTE</t>
  </si>
  <si>
    <t>CIUDAD DE DOMICILIO:</t>
  </si>
  <si>
    <t>TÉRMINOS Y CONDICIONES DEL CONTRATO DE  CRÉDITO</t>
  </si>
  <si>
    <t>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</si>
  <si>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</si>
  <si>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t>
  </si>
  <si>
    <t>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t>
  </si>
  <si>
    <t>Gerencia de Mercadeo</t>
  </si>
  <si>
    <t>Gerencia de Empresas</t>
  </si>
  <si>
    <t>Gestión Humana</t>
  </si>
  <si>
    <t>Gerenéia de la Social y Salud en el Trabajo</t>
  </si>
  <si>
    <t>Gerencia integal de Sérvicios de Salud</t>
  </si>
  <si>
    <t>Gerencia de proyectos de TIC</t>
  </si>
  <si>
    <t>MBA Tiempo Completo</t>
  </si>
  <si>
    <t>MBA Tiempo Parcial</t>
  </si>
  <si>
    <t>Maestría en Marketing</t>
  </si>
  <si>
    <t>Doctorado en Ciencias de la Dirección</t>
  </si>
  <si>
    <t>Gerencia y Gestión Cultural</t>
  </si>
  <si>
    <t>Traducción</t>
  </si>
  <si>
    <t>Toxicología</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</si>
  <si>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</si>
  <si>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</si>
  <si>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</si>
  <si>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</si>
  <si>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</si>
  <si>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</si>
  <si>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</si>
  <si>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</si>
  <si>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</si>
  <si>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</si>
  <si>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</si>
  <si>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</si>
  <si>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</si>
  <si>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</si>
  <si>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</si>
  <si>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</si>
  <si>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</si>
  <si>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</si>
  <si>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</si>
  <si>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</si>
  <si>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</si>
  <si>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</si>
  <si>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</si>
  <si>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Aduanero y del Comercio Exterior</t>
  </si>
  <si>
    <t>Derecho Ambiental</t>
  </si>
  <si>
    <t>Derecho Comercial</t>
  </si>
  <si>
    <t>Derecho Constitucional</t>
  </si>
  <si>
    <t>Derecho Contractual</t>
  </si>
  <si>
    <t>Derecho en Contratación Estatal y su Gestión</t>
  </si>
  <si>
    <t>Derecho Internacional</t>
  </si>
  <si>
    <t>Derecho Internacional de los Derechos Humanos y Derecho Internacional Humanitario</t>
  </si>
  <si>
    <t>Derecho de la Empresa</t>
  </si>
  <si>
    <t>Derecho de la Familia</t>
  </si>
  <si>
    <t>Derecho Financiero</t>
  </si>
  <si>
    <t>Gerencia Pública y Control FiscaI</t>
  </si>
  <si>
    <t>Derecho Laboral y de la Seguridad Social</t>
  </si>
  <si>
    <t>Derecho Médico Sanitario</t>
  </si>
  <si>
    <t>Derecho Penal</t>
  </si>
  <si>
    <t>Derecho Procesal</t>
  </si>
  <si>
    <t>Derecho de Seguros</t>
  </si>
  <si>
    <t>Derecho Tributario</t>
  </si>
  <si>
    <t>Derecho Urbano</t>
  </si>
  <si>
    <t>Derecho del Mar</t>
  </si>
  <si>
    <t>Maestríaen Derecho</t>
  </si>
  <si>
    <t>Maestría en Derecho Administrativo</t>
  </si>
  <si>
    <t>Maestría en Derecho Internacional</t>
  </si>
  <si>
    <t>Maestría en Derecho y Gestión Ambiental</t>
  </si>
  <si>
    <t>Maestría en Derecho Laboral y de la Seguridad Social</t>
  </si>
  <si>
    <t>Doctorado en Derecho</t>
  </si>
  <si>
    <t xml:space="preserve">Los valores resultantes de esta simulación, son informativos y no significa aprobación de la financiación, hasta no recibir la respuesta de su solicitud al correo institucional. 
Debe tener en cuenta las fechas de pago ordinario y extraordinario definidas en su recibo matrícula, toda vez que no se financian recargos extraordinarios.
Recuerde que las solicitudes mal diligenciadas y/o los documentos incompletos rechazan la solicitud y deberá radicarla nuevamente.  
</t>
  </si>
  <si>
    <t>DEPARTAMENTO DE FACTURACIÓN CRÉDITO Y CARTERA</t>
  </si>
  <si>
    <t>Tenga en cuenta que los datos registrados en este formulario deben coincidir con los de su solicitud generada vía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razón por la cual no constituye una obligación de las condiciones de la financiación real.</t>
  </si>
  <si>
    <t>SOLICITUD CRÉDITO POSGRADO</t>
  </si>
  <si>
    <t>SOLICITUD DE CRÉDITO POSGRADO</t>
  </si>
  <si>
    <t>Saldo de la Deuda</t>
  </si>
  <si>
    <t>VALOR A PAGAR MENSUAL</t>
  </si>
  <si>
    <t>TOTAL A PAGAR</t>
  </si>
  <si>
    <t>Pago 40% Corto plazo</t>
  </si>
  <si>
    <t>Pago 40% Mediano plazo</t>
  </si>
  <si>
    <t>* El número de cuotas puede variar acorde con la duración de cada programa</t>
  </si>
  <si>
    <r>
      <rPr>
        <b/>
        <sz val="16"/>
        <color theme="1"/>
        <rFont val="Calibri"/>
        <family val="2"/>
        <scheme val="minor"/>
      </rPr>
      <t xml:space="preserve">Recuerda que: </t>
    </r>
    <r>
      <rPr>
        <sz val="16"/>
        <color theme="1"/>
        <rFont val="Calibri"/>
        <family val="2"/>
        <scheme val="minor"/>
      </rPr>
      <t>Al contratar esta línea de financiación es importante tener en cuenta que</t>
    </r>
    <r>
      <rPr>
        <sz val="11"/>
        <color theme="1"/>
        <rFont val="Calibri"/>
        <family val="2"/>
        <scheme val="minor"/>
      </rPr>
      <t xml:space="preserve">
1. Pagas el 20% de tu matrícula de contado
2. El 40% (corto plazo) de tu matrícula lo pagas durante el semestre académico hasta en 5 cuotas. 
3. EL 40% restante (mediano plazo) lo pagas antes de graduarte hasta en 3 cuotas, sobre este saldo se debe pagar intereses desde la activación del crédito. 
4. Se emitiran dos extractos mensualmente, uno por el componente de corto plazo y otro que corresponde a los conceptos generados en el mediano plazo
5. . En cualquier momento puedes hacer un abono extraordinario a capital previa solicitud.
</t>
    </r>
  </si>
  <si>
    <t>Cirugía General</t>
  </si>
  <si>
    <t>Gerencia integal de Sérvicios de Salud (Modalidad Virtual)</t>
  </si>
  <si>
    <t>Gerencia y Gestión Cultural (Modalidad Virtual)</t>
  </si>
  <si>
    <t>Maestría en Derecho Corporativo</t>
  </si>
  <si>
    <t>Medicina Interna</t>
  </si>
  <si>
    <t>DOCTORADO</t>
  </si>
  <si>
    <t>Cirugía Cardiovascular</t>
  </si>
  <si>
    <t>Cirugía Vascular Periférica y Angiología</t>
  </si>
  <si>
    <t>Coloproctología</t>
  </si>
  <si>
    <t>Infectología</t>
  </si>
  <si>
    <t>Medicina de Emergencias</t>
  </si>
  <si>
    <t>Neurocirugía</t>
  </si>
  <si>
    <t>Neurología</t>
  </si>
  <si>
    <t>Radiología</t>
  </si>
  <si>
    <t>Urología</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</si>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</sst>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164" formatCode="&quot;$&quot;\ #,##0_);[Red]\(&quot;$&quot;\ #,##0\)"/>
    <numFmt numFmtId="165" formatCode="&quot;$&quot;\ #,##0"/>
    <numFmt numFmtId="166" formatCode="[$$-240A]\ #,##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b/>
      <sz val="16"/>
      <color rgb="FFC00000"/>
      <name val="Calibri"/>
      <family val="2"/>
      <scheme val="minor"/>
    </font>
    <font>
      <b/>
      <sz val="12"/>
      <color theme="0"/>
      <name val="Calibri"/>
      <family val="2"/>
      <scheme val="minor"/>
    </font>
    <font>
      <b/>
      <sz val="11"/>
      <name val="Calibri"/>
      <family val="2"/>
      <scheme val="minor"/>
    </font>
    <font>
      <b/>
      <sz val="16"/>
      <color theme="1"/>
      <name val="Calibri"/>
      <family val="2"/>
      <scheme val="minor"/>
    </font>
    <font>
      <sz val="16"/>
      <color theme="1"/>
      <name val="Calibri"/>
      <family val="2"/>
      <scheme val="minor"/>
    </font>
  </fonts>
  <fills count="5">
    <fill>
      <patternFill patternType="none"/>
    </fill>
    <fill>
      <patternFill patternType="gray125"/>
    </fill>
    <fill>
      <patternFill patternType="solid">
        <fgColor rgb="FFA80000"/>
        <bgColor indexed="64"/>
      </patternFill>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right/>
      <top/>
      <bottom style="double">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177">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5" fontId="0" fillId="0" borderId="0" xfId="0" applyNumberFormat="1" applyBorder="1" applyAlignment="1">
      <alignment vertical="center"/>
    </xf>
    <xf numFmtId="166"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3" fillId="0" borderId="0" xfId="0" applyFont="1" applyAlignment="1">
      <alignment horizontal="center"/>
    </xf>
    <xf numFmtId="164" fontId="0" fillId="0" borderId="5" xfId="0" applyNumberFormat="1" applyBorder="1" applyAlignment="1">
      <alignment vertical="center"/>
    </xf>
    <xf numFmtId="9" fontId="0" fillId="0" borderId="1" xfId="1" applyFont="1" applyBorder="1" applyAlignment="1">
      <alignment horizontal="center" vertical="center"/>
    </xf>
    <xf numFmtId="0" fontId="0" fillId="0" borderId="0" xfId="0" applyBorder="1" applyAlignment="1">
      <alignment horizontal="center" vertical="center"/>
    </xf>
    <xf numFmtId="17" fontId="0" fillId="0" borderId="5" xfId="0" applyNumberFormat="1" applyBorder="1" applyAlignment="1">
      <alignment vertical="center"/>
    </xf>
    <xf numFmtId="166" fontId="0" fillId="0" borderId="0" xfId="0" applyNumberFormat="1" applyAlignment="1">
      <alignment vertical="center"/>
    </xf>
    <xf numFmtId="0" fontId="0" fillId="0" borderId="1" xfId="0" applyBorder="1" applyAlignment="1" applyProtection="1">
      <alignment vertical="center"/>
      <protection locked="0"/>
    </xf>
    <xf numFmtId="165" fontId="0" fillId="0" borderId="1" xfId="0" applyNumberFormat="1" applyBorder="1" applyAlignment="1" applyProtection="1">
      <alignment vertical="center"/>
      <protection locked="0"/>
    </xf>
    <xf numFmtId="165"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vertical="center"/>
    </xf>
    <xf numFmtId="0" fontId="0" fillId="0" borderId="20" xfId="0" applyBorder="1" applyAlignment="1">
      <alignment horizontal="left" vertical="center"/>
    </xf>
    <xf numFmtId="1" fontId="0" fillId="0" borderId="5" xfId="0" applyNumberFormat="1" applyBorder="1" applyAlignment="1">
      <alignment horizontal="center" vertical="center"/>
    </xf>
    <xf numFmtId="0" fontId="0" fillId="0" borderId="5" xfId="0" applyBorder="1" applyAlignment="1">
      <alignment horizontal="center" vertical="center"/>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7" fontId="0" fillId="0" borderId="0" xfId="0" applyNumberFormat="1" applyBorder="1" applyAlignment="1">
      <alignment vertical="center"/>
    </xf>
    <xf numFmtId="164" fontId="0" fillId="0" borderId="0" xfId="0" applyNumberFormat="1" applyBorder="1" applyAlignment="1">
      <alignment vertical="center"/>
    </xf>
    <xf numFmtId="9" fontId="0" fillId="0" borderId="0" xfId="1" applyNumberFormat="1" applyFont="1" applyAlignment="1">
      <alignment vertical="center"/>
    </xf>
    <xf numFmtId="0" fontId="0" fillId="0" borderId="20" xfId="0" applyBorder="1" applyAlignment="1" applyProtection="1">
      <alignment vertical="center"/>
      <protection locked="0"/>
    </xf>
    <xf numFmtId="0" fontId="0" fillId="0" borderId="0" xfId="0" applyAlignment="1" applyProtection="1">
      <alignment vertical="center"/>
    </xf>
    <xf numFmtId="0" fontId="0" fillId="0" borderId="0" xfId="0" applyAlignment="1" applyProtection="1">
      <alignment horizontal="right" vertical="center"/>
      <protection locked="0"/>
    </xf>
    <xf numFmtId="10" fontId="10" fillId="0" borderId="0" xfId="0" applyNumberFormat="1" applyFont="1" applyAlignment="1">
      <alignment vertical="center"/>
    </xf>
    <xf numFmtId="0" fontId="0" fillId="0" borderId="2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wrapText="1"/>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lignment horizontal="left" vertical="center"/>
    </xf>
    <xf numFmtId="42" fontId="0" fillId="0" borderId="5" xfId="2" applyFont="1" applyBorder="1" applyAlignment="1">
      <alignment horizontal="center" vertical="center"/>
    </xf>
    <xf numFmtId="42" fontId="3" fillId="3" borderId="5" xfId="2"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4" borderId="0" xfId="0" applyFill="1" applyAlignment="1">
      <alignment vertical="center"/>
    </xf>
    <xf numFmtId="42" fontId="3" fillId="4" borderId="5" xfId="2" applyFont="1" applyFill="1" applyBorder="1" applyAlignment="1">
      <alignment horizontal="center" vertical="center" wrapText="1"/>
    </xf>
    <xf numFmtId="17" fontId="0" fillId="4" borderId="0" xfId="0" applyNumberFormat="1" applyFill="1" applyBorder="1" applyAlignment="1">
      <alignment vertical="center"/>
    </xf>
    <xf numFmtId="164" fontId="3" fillId="0" borderId="0" xfId="0" applyNumberFormat="1" applyFont="1" applyBorder="1" applyAlignment="1">
      <alignment vertical="center"/>
    </xf>
    <xf numFmtId="42" fontId="1" fillId="4" borderId="5" xfId="2" applyFont="1" applyFill="1" applyBorder="1" applyAlignment="1">
      <alignment horizontal="center" vertical="center" wrapText="1"/>
    </xf>
    <xf numFmtId="164" fontId="1" fillId="4" borderId="5" xfId="2" applyNumberFormat="1" applyFont="1" applyFill="1" applyBorder="1" applyAlignment="1">
      <alignment horizontal="center" vertical="center" wrapText="1"/>
    </xf>
    <xf numFmtId="0" fontId="0" fillId="3" borderId="5" xfId="0" applyFill="1" applyBorder="1" applyAlignment="1">
      <alignment horizontal="center" vertical="center"/>
    </xf>
    <xf numFmtId="17" fontId="0" fillId="3" borderId="5" xfId="0" applyNumberFormat="1" applyFill="1" applyBorder="1" applyAlignment="1">
      <alignment vertical="center"/>
    </xf>
    <xf numFmtId="164" fontId="0" fillId="3" borderId="5" xfId="0" applyNumberFormat="1" applyFill="1" applyBorder="1" applyAlignment="1">
      <alignment vertical="center"/>
    </xf>
    <xf numFmtId="42" fontId="0" fillId="3" borderId="5" xfId="2" applyFont="1" applyFill="1" applyBorder="1" applyAlignment="1">
      <alignment horizontal="center" vertical="center"/>
    </xf>
    <xf numFmtId="164" fontId="1" fillId="3" borderId="5" xfId="2" applyNumberFormat="1" applyFont="1" applyFill="1" applyBorder="1" applyAlignment="1">
      <alignment horizontal="center" vertical="center" wrapText="1"/>
    </xf>
    <xf numFmtId="42" fontId="1" fillId="3" borderId="5" xfId="2" applyFont="1" applyFill="1" applyBorder="1" applyAlignment="1">
      <alignment horizontal="center" vertical="center" wrapText="1"/>
    </xf>
    <xf numFmtId="0" fontId="0" fillId="0" borderId="0" xfId="0" applyAlignment="1">
      <alignment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5" fillId="0" borderId="0" xfId="0" applyFont="1" applyBorder="1" applyAlignment="1">
      <alignment horizontal="center"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4" fillId="0" borderId="0" xfId="0" applyFont="1" applyBorder="1" applyAlignment="1">
      <alignment horizontal="center" vertical="center"/>
    </xf>
    <xf numFmtId="165" fontId="3" fillId="0" borderId="2"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3" xfId="0" applyNumberFormat="1" applyFon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2" xfId="0" applyBorder="1" applyAlignment="1">
      <alignment horizontal="left" vertical="center"/>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3" fillId="0" borderId="10" xfId="0" applyFont="1" applyBorder="1" applyAlignment="1">
      <alignment horizontal="center"/>
    </xf>
    <xf numFmtId="0" fontId="0" fillId="0" borderId="0"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xf>
    <xf numFmtId="0" fontId="0" fillId="0" borderId="0" xfId="0"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pplyProtection="1">
      <alignment horizontal="center" vertical="center"/>
      <protection locked="0"/>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Border="1" applyAlignment="1">
      <alignment horizontal="left" vertical="center"/>
    </xf>
    <xf numFmtId="0" fontId="0" fillId="0" borderId="5" xfId="0" applyBorder="1" applyAlignment="1" applyProtection="1">
      <alignment horizontal="left"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165" fontId="0" fillId="0" borderId="5" xfId="0" applyNumberForma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5" fontId="0" fillId="0" borderId="5" xfId="0" applyNumberFormat="1" applyBorder="1" applyAlignment="1" applyProtection="1">
      <alignment horizontal="right" vertical="center"/>
      <protection locked="0"/>
    </xf>
    <xf numFmtId="165" fontId="0" fillId="0" borderId="20" xfId="0" applyNumberFormat="1" applyBorder="1" applyAlignment="1" applyProtection="1">
      <alignment horizontal="right" vertical="center"/>
      <protection locked="0"/>
    </xf>
    <xf numFmtId="165" fontId="0" fillId="0" borderId="21" xfId="0" applyNumberFormat="1" applyBorder="1" applyAlignment="1" applyProtection="1">
      <alignment horizontal="right" vertical="center"/>
      <protection locked="0"/>
    </xf>
    <xf numFmtId="165" fontId="0" fillId="0" borderId="22" xfId="0" applyNumberFormat="1" applyBorder="1" applyAlignment="1" applyProtection="1">
      <alignment horizontal="right" vertical="center"/>
      <protection locked="0"/>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165" fontId="3" fillId="0" borderId="20" xfId="0" applyNumberFormat="1" applyFont="1" applyBorder="1" applyAlignment="1">
      <alignment horizontal="right" vertical="center"/>
    </xf>
    <xf numFmtId="165" fontId="3" fillId="0" borderId="21" xfId="0" applyNumberFormat="1" applyFont="1" applyBorder="1" applyAlignment="1">
      <alignment horizontal="right" vertical="center"/>
    </xf>
    <xf numFmtId="165" fontId="3" fillId="0" borderId="22" xfId="0" applyNumberFormat="1"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24" xfId="0" applyBorder="1" applyAlignment="1" applyProtection="1">
      <alignment horizontal="lef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165" fontId="0" fillId="0" borderId="6" xfId="0" applyNumberFormat="1" applyBorder="1" applyAlignment="1" applyProtection="1">
      <alignment horizontal="right" vertical="center"/>
      <protection locked="0"/>
    </xf>
    <xf numFmtId="165" fontId="0" fillId="0" borderId="7" xfId="0" applyNumberFormat="1" applyBorder="1" applyAlignment="1" applyProtection="1">
      <alignment horizontal="right" vertical="center"/>
      <protection locked="0"/>
    </xf>
    <xf numFmtId="165" fontId="0" fillId="0" borderId="8" xfId="0" applyNumberFormat="1" applyBorder="1" applyAlignment="1" applyProtection="1">
      <alignment horizontal="right" vertical="center"/>
      <protection locked="0"/>
    </xf>
    <xf numFmtId="165" fontId="0" fillId="0" borderId="23" xfId="0" applyNumberFormat="1" applyBorder="1" applyAlignment="1" applyProtection="1">
      <alignment horizontal="right" vertical="center"/>
      <protection locked="0"/>
    </xf>
    <xf numFmtId="165" fontId="0" fillId="0" borderId="0" xfId="0" applyNumberFormat="1" applyBorder="1" applyAlignment="1" applyProtection="1">
      <alignment horizontal="right" vertical="center"/>
      <protection locked="0"/>
    </xf>
    <xf numFmtId="165" fontId="0" fillId="0" borderId="25" xfId="0" applyNumberFormat="1" applyBorder="1" applyAlignment="1" applyProtection="1">
      <alignment horizontal="right" vertical="center"/>
      <protection locked="0"/>
    </xf>
    <xf numFmtId="165" fontId="0" fillId="0" borderId="9" xfId="0" applyNumberFormat="1" applyBorder="1" applyAlignment="1" applyProtection="1">
      <alignment horizontal="right" vertical="center"/>
      <protection locked="0"/>
    </xf>
    <xf numFmtId="165" fontId="0" fillId="0" borderId="10" xfId="0" applyNumberFormat="1" applyBorder="1" applyAlignment="1" applyProtection="1">
      <alignment horizontal="right" vertical="center"/>
      <protection locked="0"/>
    </xf>
    <xf numFmtId="165" fontId="0" fillId="0" borderId="11" xfId="0" applyNumberFormat="1" applyBorder="1" applyAlignment="1" applyProtection="1">
      <alignment horizontal="right" vertical="center"/>
      <protection locked="0"/>
    </xf>
    <xf numFmtId="0" fontId="2" fillId="2" borderId="9" xfId="0" applyFont="1" applyFill="1" applyBorder="1" applyAlignment="1">
      <alignment horizontal="center" vertical="top" wrapText="1"/>
    </xf>
    <xf numFmtId="0" fontId="2" fillId="2" borderId="10" xfId="0" applyFont="1" applyFill="1" applyBorder="1" applyAlignment="1">
      <alignment horizontal="center" vertical="top"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7" fillId="0" borderId="5" xfId="0" applyFont="1" applyBorder="1" applyAlignment="1">
      <alignment horizontal="left" vertical="center" wrapText="1"/>
    </xf>
    <xf numFmtId="0" fontId="0" fillId="0" borderId="0" xfId="0" applyBorder="1" applyAlignment="1">
      <alignment horizontal="center"/>
    </xf>
    <xf numFmtId="0" fontId="0" fillId="0" borderId="26" xfId="0" applyBorder="1" applyAlignment="1">
      <alignment horizontal="left" vertical="center"/>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6" fillId="0" borderId="5" xfId="0" applyFont="1" applyBorder="1" applyAlignment="1">
      <alignment horizontal="left" vertical="center" wrapText="1"/>
    </xf>
  </cellXfs>
  <cellStyles count="3">
    <cellStyle name="Moneda [0]" xfId="2" builtinId="7"/>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CALCUL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2</xdr:row>
      <xdr:rowOff>0</xdr:rowOff>
    </xdr:from>
    <xdr:to>
      <xdr:col>9</xdr:col>
      <xdr:colOff>104776</xdr:colOff>
      <xdr:row>4</xdr:row>
      <xdr:rowOff>146787</xdr:rowOff>
    </xdr:to>
    <xdr:pic>
      <xdr:nvPicPr>
        <xdr:cNvPr id="2" name="Imagen 1"/>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23</xdr:row>
      <xdr:rowOff>104775</xdr:rowOff>
    </xdr:from>
    <xdr:to>
      <xdr:col>6</xdr:col>
      <xdr:colOff>676275</xdr:colOff>
      <xdr:row>25</xdr:row>
      <xdr:rowOff>161925</xdr:rowOff>
    </xdr:to>
    <xdr:sp macro="[1]!Botón1_Haga_clic_en" textlink="">
      <xdr:nvSpPr>
        <xdr:cNvPr id="3" name="8 Rectángulo">
          <a:hlinkClick xmlns:r="http://schemas.openxmlformats.org/officeDocument/2006/relationships" r:id="rId2"/>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695326</xdr:colOff>
      <xdr:row>0</xdr:row>
      <xdr:rowOff>458137</xdr:rowOff>
    </xdr:from>
    <xdr:to>
      <xdr:col>10</xdr:col>
      <xdr:colOff>427165</xdr:colOff>
      <xdr:row>3</xdr:row>
      <xdr:rowOff>171450</xdr:rowOff>
    </xdr:to>
    <xdr:pic>
      <xdr:nvPicPr>
        <xdr:cNvPr id="2" name="Imagen 1"/>
        <xdr:cNvPicPr>
          <a:picLocks noChangeAspect="1"/>
        </xdr:cNvPicPr>
      </xdr:nvPicPr>
      <xdr:blipFill rotWithShape="1">
        <a:blip xmlns:r="http://schemas.openxmlformats.org/officeDocument/2006/relationships" r:embed="rId1"/>
        <a:srcRect l="45833" t="39849" r="45967" b="45696"/>
        <a:stretch/>
      </xdr:blipFill>
      <xdr:spPr>
        <a:xfrm>
          <a:off x="5895976" y="77137"/>
          <a:ext cx="652588" cy="646763"/>
        </a:xfrm>
        <a:prstGeom prst="rect">
          <a:avLst/>
        </a:prstGeom>
      </xdr:spPr>
    </xdr:pic>
    <xdr:clientData/>
  </xdr:twoCellAnchor>
  <xdr:twoCellAnchor>
    <xdr:from>
      <xdr:col>4</xdr:col>
      <xdr:colOff>133350</xdr:colOff>
      <xdr:row>82</xdr:row>
      <xdr:rowOff>85724</xdr:rowOff>
    </xdr:from>
    <xdr:to>
      <xdr:col>5</xdr:col>
      <xdr:colOff>133350</xdr:colOff>
      <xdr:row>89</xdr:row>
      <xdr:rowOff>19050</xdr:rowOff>
    </xdr:to>
    <xdr:sp macro="" textlink="">
      <xdr:nvSpPr>
        <xdr:cNvPr id="3" name="CuadroTexto 2"/>
        <xdr:cNvSpPr txBox="1"/>
      </xdr:nvSpPr>
      <xdr:spPr>
        <a:xfrm>
          <a:off x="2228850" y="19983449"/>
          <a:ext cx="800100" cy="12096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twoCellAnchor>
    <xdr:from>
      <xdr:col>10</xdr:col>
      <xdr:colOff>171450</xdr:colOff>
      <xdr:row>82</xdr:row>
      <xdr:rowOff>95250</xdr:rowOff>
    </xdr:from>
    <xdr:to>
      <xdr:col>11</xdr:col>
      <xdr:colOff>304800</xdr:colOff>
      <xdr:row>89</xdr:row>
      <xdr:rowOff>38100</xdr:rowOff>
    </xdr:to>
    <xdr:sp macro="" textlink="">
      <xdr:nvSpPr>
        <xdr:cNvPr id="4" name="CuadroTexto 3"/>
        <xdr:cNvSpPr txBox="1"/>
      </xdr:nvSpPr>
      <xdr:spPr>
        <a:xfrm>
          <a:off x="6191250" y="19992975"/>
          <a:ext cx="85725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695326</xdr:colOff>
      <xdr:row>0</xdr:row>
      <xdr:rowOff>458137</xdr:rowOff>
    </xdr:from>
    <xdr:to>
      <xdr:col>10</xdr:col>
      <xdr:colOff>528764</xdr:colOff>
      <xdr:row>3</xdr:row>
      <xdr:rowOff>171450</xdr:rowOff>
    </xdr:to>
    <xdr:pic>
      <xdr:nvPicPr>
        <xdr:cNvPr id="2" name="Imagen 1"/>
        <xdr:cNvPicPr>
          <a:picLocks noChangeAspect="1"/>
        </xdr:cNvPicPr>
      </xdr:nvPicPr>
      <xdr:blipFill rotWithShape="1">
        <a:blip xmlns:r="http://schemas.openxmlformats.org/officeDocument/2006/relationships" r:embed="rId1"/>
        <a:srcRect l="45833" t="39849" r="45967" b="45696"/>
        <a:stretch/>
      </xdr:blipFill>
      <xdr:spPr>
        <a:xfrm>
          <a:off x="6629401" y="458137"/>
          <a:ext cx="652589" cy="646763"/>
        </a:xfrm>
        <a:prstGeom prst="rect">
          <a:avLst/>
        </a:prstGeom>
      </xdr:spPr>
    </xdr:pic>
    <xdr:clientData/>
  </xdr:twoCellAnchor>
  <xdr:twoCellAnchor>
    <xdr:from>
      <xdr:col>4</xdr:col>
      <xdr:colOff>133350</xdr:colOff>
      <xdr:row>70</xdr:row>
      <xdr:rowOff>85724</xdr:rowOff>
    </xdr:from>
    <xdr:to>
      <xdr:col>5</xdr:col>
      <xdr:colOff>133350</xdr:colOff>
      <xdr:row>77</xdr:row>
      <xdr:rowOff>19050</xdr:rowOff>
    </xdr:to>
    <xdr:sp macro="" textlink="">
      <xdr:nvSpPr>
        <xdr:cNvPr id="3" name="CuadroTexto 2"/>
        <xdr:cNvSpPr txBox="1"/>
      </xdr:nvSpPr>
      <xdr:spPr>
        <a:xfrm>
          <a:off x="2228850" y="19983449"/>
          <a:ext cx="800100" cy="1228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twoCellAnchor>
    <xdr:from>
      <xdr:col>10</xdr:col>
      <xdr:colOff>171450</xdr:colOff>
      <xdr:row>70</xdr:row>
      <xdr:rowOff>95250</xdr:rowOff>
    </xdr:from>
    <xdr:to>
      <xdr:col>11</xdr:col>
      <xdr:colOff>304800</xdr:colOff>
      <xdr:row>77</xdr:row>
      <xdr:rowOff>38100</xdr:rowOff>
    </xdr:to>
    <xdr:sp macro="" textlink="">
      <xdr:nvSpPr>
        <xdr:cNvPr id="4" name="CuadroTexto 3"/>
        <xdr:cNvSpPr txBox="1"/>
      </xdr:nvSpPr>
      <xdr:spPr>
        <a:xfrm>
          <a:off x="6115050" y="19992975"/>
          <a:ext cx="85725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s-ES" sz="1100"/>
            <a:t>HUELLA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30"/>
  <sheetViews>
    <sheetView showGridLines="0" topLeftCell="A7" workbookViewId="0">
      <selection activeCell="H27" sqref="H27"/>
    </sheetView>
  </sheetViews>
  <sheetFormatPr baseColWidth="10" defaultColWidth="11.453125" defaultRowHeight="14.5" x14ac:dyDescent="0.35"/>
  <cols>
    <col min="1" max="1" width="1" style="1" customWidth="1"/>
    <col min="2" max="16384" width="11.453125" style="1"/>
  </cols>
  <sheetData>
    <row r="1" spans="2:10" ht="7.5" customHeight="1" thickBot="1" x14ac:dyDescent="0.4"/>
    <row r="2" spans="2:10" x14ac:dyDescent="0.35">
      <c r="B2" s="10"/>
      <c r="C2" s="11"/>
      <c r="D2" s="11"/>
      <c r="E2" s="11"/>
      <c r="F2" s="11"/>
      <c r="G2" s="11"/>
      <c r="H2" s="11"/>
      <c r="I2" s="11"/>
      <c r="J2" s="12"/>
    </row>
    <row r="3" spans="2:10" ht="18.5" x14ac:dyDescent="0.35">
      <c r="B3" s="13"/>
      <c r="C3" s="79" t="s">
        <v>0</v>
      </c>
      <c r="D3" s="79"/>
      <c r="E3" s="79"/>
      <c r="F3" s="79"/>
      <c r="G3" s="79"/>
      <c r="H3" s="79"/>
      <c r="I3" s="14"/>
      <c r="J3" s="15"/>
    </row>
    <row r="4" spans="2:10" ht="18.5" x14ac:dyDescent="0.35">
      <c r="B4" s="13"/>
      <c r="C4" s="79" t="s">
        <v>263</v>
      </c>
      <c r="D4" s="79"/>
      <c r="E4" s="79"/>
      <c r="F4" s="79"/>
      <c r="G4" s="79"/>
      <c r="H4" s="79"/>
      <c r="I4" s="14"/>
      <c r="J4" s="15"/>
    </row>
    <row r="5" spans="2:10" x14ac:dyDescent="0.35">
      <c r="B5" s="13"/>
      <c r="C5" s="14"/>
      <c r="D5" s="14"/>
      <c r="E5" s="14"/>
      <c r="F5" s="14"/>
      <c r="G5" s="14"/>
      <c r="H5" s="14"/>
      <c r="I5" s="14"/>
      <c r="J5" s="15"/>
    </row>
    <row r="6" spans="2:10" ht="15" thickBot="1" x14ac:dyDescent="0.4">
      <c r="B6" s="13"/>
      <c r="C6" s="14"/>
      <c r="D6" s="14"/>
      <c r="E6" s="14"/>
      <c r="F6" s="14"/>
      <c r="G6" s="14"/>
      <c r="H6" s="14"/>
      <c r="I6" s="14"/>
      <c r="J6" s="15"/>
    </row>
    <row r="7" spans="2:10" ht="15" thickBot="1" x14ac:dyDescent="0.4">
      <c r="B7" s="13"/>
      <c r="C7" s="14" t="s">
        <v>1</v>
      </c>
      <c r="D7" s="14"/>
      <c r="E7" s="31"/>
      <c r="F7" s="14"/>
      <c r="G7" s="14"/>
      <c r="H7" s="14"/>
      <c r="I7" s="14"/>
      <c r="J7" s="15"/>
    </row>
    <row r="8" spans="2:10" ht="15" thickBot="1" x14ac:dyDescent="0.4">
      <c r="B8" s="13"/>
      <c r="C8" s="14"/>
      <c r="D8" s="14"/>
      <c r="E8" s="14"/>
      <c r="F8" s="14"/>
      <c r="G8" s="14"/>
      <c r="H8" s="14"/>
      <c r="I8" s="14"/>
      <c r="J8" s="15"/>
    </row>
    <row r="9" spans="2:10" ht="15" thickBot="1" x14ac:dyDescent="0.4">
      <c r="B9" s="13"/>
      <c r="C9" s="14" t="s">
        <v>2</v>
      </c>
      <c r="D9" s="14"/>
      <c r="E9" s="80"/>
      <c r="F9" s="81"/>
      <c r="G9" s="82"/>
      <c r="H9" s="14"/>
      <c r="I9" s="14"/>
      <c r="J9" s="15"/>
    </row>
    <row r="10" spans="2:10" ht="15" thickBot="1" x14ac:dyDescent="0.4">
      <c r="B10" s="13"/>
      <c r="C10" s="14"/>
      <c r="D10" s="14"/>
      <c r="E10" s="14"/>
      <c r="F10" s="14"/>
      <c r="G10" s="14"/>
      <c r="H10" s="14"/>
      <c r="I10" s="14"/>
      <c r="J10" s="15"/>
    </row>
    <row r="11" spans="2:10" ht="15" thickBot="1" x14ac:dyDescent="0.4">
      <c r="B11" s="13"/>
      <c r="C11" s="14" t="s">
        <v>171</v>
      </c>
      <c r="D11" s="14"/>
      <c r="E11" s="80"/>
      <c r="F11" s="81"/>
      <c r="G11" s="81"/>
      <c r="H11" s="82"/>
      <c r="I11" s="14"/>
      <c r="J11" s="15"/>
    </row>
    <row r="12" spans="2:10" ht="15" thickBot="1" x14ac:dyDescent="0.4">
      <c r="B12" s="13"/>
      <c r="C12" s="14"/>
      <c r="D12" s="14"/>
      <c r="E12" s="42"/>
      <c r="F12" s="42"/>
      <c r="G12" s="42"/>
      <c r="H12" s="14"/>
      <c r="I12" s="14"/>
      <c r="J12" s="15"/>
    </row>
    <row r="13" spans="2:10" ht="15" thickBot="1" x14ac:dyDescent="0.4">
      <c r="B13" s="13"/>
      <c r="C13" s="14" t="s">
        <v>3</v>
      </c>
      <c r="D13" s="14"/>
      <c r="E13" s="80"/>
      <c r="F13" s="81"/>
      <c r="G13" s="81"/>
      <c r="H13" s="82"/>
      <c r="I13" s="14"/>
      <c r="J13" s="15"/>
    </row>
    <row r="14" spans="2:10" ht="15" thickBot="1" x14ac:dyDescent="0.4">
      <c r="B14" s="13"/>
      <c r="C14" s="14"/>
      <c r="D14" s="14"/>
      <c r="E14" s="42"/>
      <c r="F14" s="42"/>
      <c r="G14" s="42"/>
      <c r="H14" s="14"/>
      <c r="I14" s="14"/>
      <c r="J14" s="15"/>
    </row>
    <row r="15" spans="2:10" ht="15" thickBot="1" x14ac:dyDescent="0.4">
      <c r="B15" s="13"/>
      <c r="C15" s="14" t="s">
        <v>172</v>
      </c>
      <c r="D15" s="14"/>
      <c r="E15" s="31"/>
      <c r="F15" s="42"/>
      <c r="G15" s="42"/>
      <c r="H15" s="14"/>
      <c r="I15" s="14"/>
      <c r="J15" s="15"/>
    </row>
    <row r="16" spans="2:10" x14ac:dyDescent="0.35">
      <c r="B16" s="13"/>
      <c r="C16" s="14"/>
      <c r="D16" s="14"/>
      <c r="E16" s="14"/>
      <c r="F16" s="14"/>
      <c r="G16" s="14"/>
      <c r="H16" s="14"/>
      <c r="I16" s="14"/>
      <c r="J16" s="15"/>
    </row>
    <row r="17" spans="2:10" x14ac:dyDescent="0.35">
      <c r="B17" s="13"/>
      <c r="C17" s="83" t="s">
        <v>4</v>
      </c>
      <c r="D17" s="83"/>
      <c r="E17" s="83"/>
      <c r="F17" s="83"/>
      <c r="G17" s="83"/>
      <c r="H17" s="83"/>
      <c r="I17" s="83"/>
      <c r="J17" s="15"/>
    </row>
    <row r="18" spans="2:10" ht="15" thickBot="1" x14ac:dyDescent="0.4">
      <c r="B18" s="13"/>
      <c r="C18" s="14"/>
      <c r="D18" s="14"/>
      <c r="E18" s="14"/>
      <c r="F18" s="14"/>
      <c r="G18" s="14"/>
      <c r="H18" s="14"/>
      <c r="I18" s="14"/>
      <c r="J18" s="15"/>
    </row>
    <row r="19" spans="2:10" ht="15" thickBot="1" x14ac:dyDescent="0.4">
      <c r="B19" s="13"/>
      <c r="C19" s="14" t="s">
        <v>5</v>
      </c>
      <c r="D19" s="14"/>
      <c r="E19" s="32"/>
      <c r="F19" s="14"/>
      <c r="G19" s="14"/>
      <c r="H19" s="14"/>
      <c r="I19" s="27">
        <f>IF(E21="",0,E21/E19)</f>
        <v>0</v>
      </c>
      <c r="J19" s="15"/>
    </row>
    <row r="20" spans="2:10" ht="15" thickBot="1" x14ac:dyDescent="0.4">
      <c r="B20" s="13"/>
      <c r="C20" s="14"/>
      <c r="D20" s="14"/>
      <c r="E20" s="14"/>
      <c r="F20" s="14"/>
      <c r="G20" s="14"/>
      <c r="H20" s="14"/>
      <c r="I20" s="28"/>
      <c r="J20" s="15"/>
    </row>
    <row r="21" spans="2:10" ht="15" thickBot="1" x14ac:dyDescent="0.4">
      <c r="B21" s="13"/>
      <c r="C21" s="14" t="s">
        <v>16</v>
      </c>
      <c r="D21" s="14"/>
      <c r="E21" s="33"/>
      <c r="F21" s="14"/>
      <c r="G21" s="14"/>
      <c r="H21" s="14"/>
      <c r="I21" s="34"/>
      <c r="J21" s="15"/>
    </row>
    <row r="22" spans="2:10" ht="15" thickBot="1" x14ac:dyDescent="0.4">
      <c r="B22" s="13"/>
      <c r="C22" s="14"/>
      <c r="D22" s="14"/>
      <c r="E22" s="19"/>
      <c r="F22" s="14"/>
      <c r="G22" s="14"/>
      <c r="H22" s="14"/>
      <c r="I22" s="14"/>
      <c r="J22" s="15"/>
    </row>
    <row r="23" spans="2:10" ht="15" thickBot="1" x14ac:dyDescent="0.4">
      <c r="B23" s="13"/>
      <c r="C23" s="14"/>
      <c r="D23" s="14"/>
      <c r="E23" s="84" t="str">
        <f>+IF(I19&gt;80%,"VALOR FUERA DEL RANGO A FINANCIAR","")</f>
        <v/>
      </c>
      <c r="F23" s="85"/>
      <c r="G23" s="85"/>
      <c r="H23" s="85"/>
      <c r="I23" s="86"/>
      <c r="J23" s="15"/>
    </row>
    <row r="24" spans="2:10" x14ac:dyDescent="0.35">
      <c r="B24" s="13"/>
      <c r="C24" s="14"/>
      <c r="D24" s="14"/>
      <c r="E24" s="14"/>
      <c r="F24" s="14"/>
      <c r="G24" s="14"/>
      <c r="H24" s="14"/>
      <c r="I24" s="14"/>
      <c r="J24" s="15"/>
    </row>
    <row r="25" spans="2:10" x14ac:dyDescent="0.35">
      <c r="B25" s="13"/>
      <c r="C25" s="14"/>
      <c r="D25" s="14"/>
      <c r="E25" s="14"/>
      <c r="F25" s="14"/>
      <c r="G25" s="14"/>
      <c r="H25" s="14"/>
      <c r="I25" s="14"/>
      <c r="J25" s="15"/>
    </row>
    <row r="26" spans="2:10" x14ac:dyDescent="0.35">
      <c r="B26" s="13"/>
      <c r="C26" s="14"/>
      <c r="D26" s="14"/>
      <c r="E26" s="14"/>
      <c r="F26" s="14"/>
      <c r="G26" s="14"/>
      <c r="H26" s="14"/>
      <c r="I26" s="14"/>
      <c r="J26" s="15"/>
    </row>
    <row r="27" spans="2:10" ht="15" thickBot="1" x14ac:dyDescent="0.4">
      <c r="B27" s="16"/>
      <c r="C27" s="17"/>
      <c r="D27" s="17"/>
      <c r="E27" s="17"/>
      <c r="F27" s="17"/>
      <c r="G27" s="17"/>
      <c r="H27" s="17"/>
      <c r="I27" s="17"/>
      <c r="J27" s="18"/>
    </row>
    <row r="29" spans="2:10" ht="21" x14ac:dyDescent="0.35">
      <c r="B29" s="73" t="s">
        <v>166</v>
      </c>
      <c r="C29" s="74"/>
      <c r="D29" s="74"/>
      <c r="E29" s="74"/>
      <c r="F29" s="74"/>
      <c r="G29" s="74"/>
      <c r="H29" s="74"/>
      <c r="I29" s="74"/>
      <c r="J29" s="75"/>
    </row>
    <row r="30" spans="2:10" ht="97" customHeight="1" x14ac:dyDescent="0.35">
      <c r="B30" s="76" t="s">
        <v>259</v>
      </c>
      <c r="C30" s="77"/>
      <c r="D30" s="77"/>
      <c r="E30" s="77"/>
      <c r="F30" s="77"/>
      <c r="G30" s="77"/>
      <c r="H30" s="77"/>
      <c r="I30" s="77"/>
      <c r="J30" s="78"/>
    </row>
  </sheetData>
  <sheetProtection algorithmName="SHA-512" hashValue="byEc9NPPg6PP2wv2ePkV2r4e79XR277KQRhfJ2r+O7R9j6NEaLvXhEdpiFA3towfYjuGTyeaI9xl5PfiVBW1AA==" saltValue="qOd3lcqXcrPjUUdDNGDMaA==" spinCount="100000" sheet="1" objects="1" scenarios="1"/>
  <dataConsolidate>
    <dataRefs count="1">
      <dataRef ref="E4:E97" sheet="Hoja1"/>
    </dataRefs>
  </dataConsolidate>
  <customSheetViews>
    <customSheetView guid="{899078C3-A726-4718-A992-AD82510725CC}" showGridLines="0" showRowCol="0" topLeftCell="A7">
      <selection activeCell="I18" sqref="I18"/>
      <pageMargins left="0" right="0" top="0" bottom="0" header="0" footer="0"/>
      <printOptions horizontalCentered="1" verticalCentered="1"/>
      <pageSetup scale="90" orientation="portrait" r:id="rId1"/>
    </customSheetView>
  </customSheetViews>
  <mergeCells count="9">
    <mergeCell ref="B29:J29"/>
    <mergeCell ref="B30:J30"/>
    <mergeCell ref="C3:H3"/>
    <mergeCell ref="C4:H4"/>
    <mergeCell ref="E9:G9"/>
    <mergeCell ref="C17:I17"/>
    <mergeCell ref="E11:H11"/>
    <mergeCell ref="E13:H13"/>
    <mergeCell ref="E23:I23"/>
  </mergeCells>
  <dataValidations count="2">
    <dataValidation type="whole" operator="lessThanOrEqual" allowBlank="1" showInputMessage="1" showErrorMessage="1" errorTitle="Error valor ingresado" error="Error valor ingresado" sqref="E21">
      <formula1>E19</formula1>
    </dataValidation>
    <dataValidation type="whole" allowBlank="1" showInputMessage="1" showErrorMessage="1" errorTitle="Error valor ingresado" error="Error valor ingresado" sqref="E19">
      <formula1>0</formula1>
      <formula2>9.99999999999999E+39</formula2>
    </dataValidation>
  </dataValidations>
  <printOptions horizontalCentered="1" verticalCentered="1"/>
  <pageMargins left="0" right="0" top="0" bottom="0" header="0" footer="0"/>
  <pageSetup scale="90" orientation="portrait" r:id="rId2"/>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Información!$B$2:$B$3</xm:f>
          </x14:formula1>
          <xm:sqref>I21</xm:sqref>
        </x14:dataValidation>
        <x14:dataValidation type="list" allowBlank="1" showInputMessage="1" showErrorMessage="1">
          <x14:formula1>
            <xm:f>Información!$A$1:$A$4</xm:f>
          </x14:formula1>
          <xm:sqref>I22</xm:sqref>
        </x14:dataValidation>
        <x14:dataValidation type="list" allowBlank="1" showInputMessage="1" showErrorMessage="1">
          <x14:formula1>
            <xm:f>Hoja1!$K$4:$K$7</xm:f>
          </x14:formula1>
          <xm:sqref>E15</xm:sqref>
        </x14:dataValidation>
        <x14:dataValidation type="list" allowBlank="1" showInputMessage="1" showErrorMessage="1">
          <x14:formula1>
            <xm:f>Hoja1!$E$1:$E$114</xm:f>
          </x14:formula1>
          <xm:sqref>E13:H13</xm:sqref>
        </x14:dataValidation>
        <x14:dataValidation type="list" allowBlank="1" showInputMessage="1" showErrorMessage="1">
          <x14:formula1>
            <xm:f>Hoja1!$C$4:$C$6</xm:f>
          </x14:formula1>
          <xm:sqref>E11:H11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showGridLines="0" tabSelected="1" topLeftCell="A64" zoomScale="80" zoomScaleNormal="80" workbookViewId="0">
      <selection activeCell="B77" sqref="B77:L77"/>
    </sheetView>
  </sheetViews>
  <sheetFormatPr baseColWidth="10" defaultColWidth="0" defaultRowHeight="14.5" x14ac:dyDescent="0.35"/>
  <cols>
    <col min="1" max="1" width="1.453125" style="1" customWidth="1"/>
    <col min="2" max="2" width="7.453125" style="1" customWidth="1"/>
    <col min="3" max="3" width="9.81640625" style="1" customWidth="1"/>
    <col min="4" max="4" width="12.7265625" style="1" customWidth="1"/>
    <col min="5" max="5" width="12" style="1" customWidth="1"/>
    <col min="6" max="6" width="12.54296875" style="1" bestFit="1" customWidth="1"/>
    <col min="7" max="7" width="1.7265625" style="1" customWidth="1"/>
    <col min="8" max="8" width="12.7265625" style="1" customWidth="1"/>
    <col min="9" max="9" width="11.453125" style="1" customWidth="1"/>
    <col min="10" max="10" width="13.7265625" style="1" customWidth="1"/>
    <col min="11" max="12" width="16.7265625" style="1" bestFit="1" customWidth="1"/>
    <col min="13" max="13" width="1.1796875" style="1" customWidth="1"/>
    <col min="14" max="16384" width="11.453125" style="1" hidden="1"/>
  </cols>
  <sheetData>
    <row r="1" spans="2:12" ht="6" customHeight="1" x14ac:dyDescent="0.35"/>
    <row r="2" spans="2:12" ht="18.5" x14ac:dyDescent="0.35">
      <c r="C2" s="105" t="s">
        <v>260</v>
      </c>
      <c r="D2" s="105"/>
      <c r="E2" s="105"/>
      <c r="F2" s="105"/>
      <c r="G2" s="105"/>
      <c r="H2" s="105"/>
      <c r="I2" s="105"/>
    </row>
    <row r="3" spans="2:12" ht="18.5" x14ac:dyDescent="0.35">
      <c r="C3" s="105" t="s">
        <v>262</v>
      </c>
      <c r="D3" s="105"/>
      <c r="E3" s="105"/>
      <c r="F3" s="105"/>
      <c r="G3" s="105"/>
      <c r="H3" s="105"/>
      <c r="I3" s="105"/>
    </row>
    <row r="4" spans="2:12" x14ac:dyDescent="0.35">
      <c r="B4" s="1" t="s">
        <v>11</v>
      </c>
    </row>
    <row r="5" spans="2:12" x14ac:dyDescent="0.35">
      <c r="B5" s="106">
        <f>Simulador!E9</f>
        <v>0</v>
      </c>
      <c r="C5" s="106"/>
      <c r="D5" s="106"/>
      <c r="E5" s="106"/>
      <c r="F5" s="106"/>
      <c r="G5" s="106"/>
      <c r="H5" s="106"/>
      <c r="J5" s="1" t="s">
        <v>12</v>
      </c>
      <c r="L5" s="8">
        <f ca="1">TODAY()</f>
        <v>44900</v>
      </c>
    </row>
    <row r="6" spans="2:12" x14ac:dyDescent="0.35">
      <c r="B6" s="106">
        <f>Simulador!E7</f>
        <v>0</v>
      </c>
      <c r="C6" s="106"/>
      <c r="D6" s="106"/>
      <c r="E6" s="106"/>
      <c r="F6" s="106"/>
      <c r="G6" s="106"/>
      <c r="H6" s="106"/>
      <c r="L6" s="8"/>
    </row>
    <row r="7" spans="2:12" x14ac:dyDescent="0.35">
      <c r="B7" s="106">
        <f>+Simulador!E13</f>
        <v>0</v>
      </c>
      <c r="C7" s="106"/>
      <c r="D7" s="106"/>
      <c r="E7" s="106"/>
      <c r="F7" s="106"/>
      <c r="G7" s="106"/>
      <c r="H7" s="106"/>
    </row>
    <row r="8" spans="2:12" ht="6.75" customHeight="1" x14ac:dyDescent="0.35">
      <c r="B8" s="52"/>
    </row>
    <row r="9" spans="2:12" x14ac:dyDescent="0.35">
      <c r="B9" s="52" t="s">
        <v>62</v>
      </c>
      <c r="F9" s="2">
        <f>Simulador!I21</f>
        <v>0</v>
      </c>
      <c r="H9" s="104"/>
      <c r="I9" s="104"/>
    </row>
    <row r="10" spans="2:12" x14ac:dyDescent="0.35">
      <c r="B10" s="52" t="s">
        <v>13</v>
      </c>
      <c r="F10" s="20">
        <f>Simulador!E19</f>
        <v>0</v>
      </c>
    </row>
    <row r="11" spans="2:12" x14ac:dyDescent="0.35">
      <c r="B11" s="52" t="s">
        <v>14</v>
      </c>
      <c r="F11" s="20">
        <f>Simulador!E21</f>
        <v>0</v>
      </c>
      <c r="I11" s="30"/>
      <c r="J11" s="30"/>
    </row>
    <row r="12" spans="2:12" x14ac:dyDescent="0.35">
      <c r="B12" s="52" t="s">
        <v>15</v>
      </c>
      <c r="F12" s="9">
        <f>Simulador!I19</f>
        <v>0</v>
      </c>
      <c r="K12" s="46"/>
    </row>
    <row r="13" spans="2:12" x14ac:dyDescent="0.35">
      <c r="B13" s="52" t="s">
        <v>177</v>
      </c>
      <c r="F13" s="50">
        <v>0.01</v>
      </c>
    </row>
    <row r="14" spans="2:12" x14ac:dyDescent="0.35">
      <c r="B14" s="56"/>
      <c r="F14" s="50"/>
    </row>
    <row r="15" spans="2:12" ht="22.5" customHeight="1" x14ac:dyDescent="0.35">
      <c r="B15" s="96" t="s">
        <v>185</v>
      </c>
      <c r="C15" s="96"/>
      <c r="D15" s="96"/>
      <c r="E15" s="96"/>
      <c r="F15" s="96"/>
      <c r="H15" s="96"/>
      <c r="I15" s="96"/>
      <c r="J15" s="96"/>
      <c r="K15" s="96"/>
      <c r="L15" s="96"/>
    </row>
    <row r="16" spans="2:12" ht="29" x14ac:dyDescent="0.35">
      <c r="B16" s="4" t="s">
        <v>6</v>
      </c>
      <c r="C16" s="4" t="s">
        <v>7</v>
      </c>
      <c r="D16" s="4" t="s">
        <v>8</v>
      </c>
      <c r="E16" s="4" t="s">
        <v>10</v>
      </c>
      <c r="F16" s="4" t="s">
        <v>9</v>
      </c>
      <c r="H16" s="4" t="s">
        <v>264</v>
      </c>
    </row>
    <row r="17" spans="2:12" x14ac:dyDescent="0.35">
      <c r="B17" s="40">
        <v>0</v>
      </c>
      <c r="C17" s="29"/>
      <c r="D17" s="26"/>
      <c r="E17" s="26"/>
      <c r="F17" s="26"/>
      <c r="H17" s="57">
        <f>+F11/2</f>
        <v>0</v>
      </c>
    </row>
    <row r="18" spans="2:12" ht="18.75" customHeight="1" x14ac:dyDescent="0.35">
      <c r="B18" s="40">
        <v>1</v>
      </c>
      <c r="C18" s="29">
        <f ca="1">L5+31</f>
        <v>44931</v>
      </c>
      <c r="D18" s="26">
        <f>($F$11*50%)/5</f>
        <v>0</v>
      </c>
      <c r="E18" s="26">
        <f>+H17*$F$13</f>
        <v>0</v>
      </c>
      <c r="F18" s="26">
        <f>D18+E18</f>
        <v>0</v>
      </c>
      <c r="H18" s="57">
        <f>+H17-D18</f>
        <v>0</v>
      </c>
    </row>
    <row r="19" spans="2:12" ht="18.75" customHeight="1" x14ac:dyDescent="0.35">
      <c r="B19" s="41">
        <v>2</v>
      </c>
      <c r="C19" s="29">
        <f ca="1">C18+31</f>
        <v>44962</v>
      </c>
      <c r="D19" s="26">
        <f>($F$11*50%)/5</f>
        <v>0</v>
      </c>
      <c r="E19" s="26">
        <f>+H18*$F$13</f>
        <v>0</v>
      </c>
      <c r="F19" s="26">
        <f>D19+E19</f>
        <v>0</v>
      </c>
      <c r="H19" s="57">
        <f t="shared" ref="H19:H22" si="0">+H18-D19</f>
        <v>0</v>
      </c>
    </row>
    <row r="20" spans="2:12" ht="18.75" customHeight="1" x14ac:dyDescent="0.35">
      <c r="B20" s="41">
        <v>3</v>
      </c>
      <c r="C20" s="29">
        <f ca="1">C19+31</f>
        <v>44993</v>
      </c>
      <c r="D20" s="26">
        <f>($F$11*50%)/5</f>
        <v>0</v>
      </c>
      <c r="E20" s="26">
        <f>+H19*$F$13</f>
        <v>0</v>
      </c>
      <c r="F20" s="26">
        <f>D20+E20</f>
        <v>0</v>
      </c>
      <c r="H20" s="57">
        <f t="shared" si="0"/>
        <v>0</v>
      </c>
    </row>
    <row r="21" spans="2:12" ht="18.75" customHeight="1" x14ac:dyDescent="0.35">
      <c r="B21" s="41">
        <v>4</v>
      </c>
      <c r="C21" s="29">
        <f ca="1">C20+31</f>
        <v>45024</v>
      </c>
      <c r="D21" s="26">
        <f>($F$11*50%)/5</f>
        <v>0</v>
      </c>
      <c r="E21" s="26">
        <f>+H20*$F$13</f>
        <v>0</v>
      </c>
      <c r="F21" s="26">
        <f>D21+E21</f>
        <v>0</v>
      </c>
      <c r="H21" s="57">
        <f t="shared" si="0"/>
        <v>0</v>
      </c>
      <c r="I21" s="44"/>
      <c r="J21" s="45"/>
      <c r="K21" s="45"/>
      <c r="L21" s="45"/>
    </row>
    <row r="22" spans="2:12" ht="18.75" customHeight="1" x14ac:dyDescent="0.35">
      <c r="B22" s="41">
        <v>5</v>
      </c>
      <c r="C22" s="29">
        <f ca="1">C21+31</f>
        <v>45055</v>
      </c>
      <c r="D22" s="26">
        <f>($F$11*50%)/5</f>
        <v>0</v>
      </c>
      <c r="E22" s="26">
        <f>+H21*$F$13</f>
        <v>0</v>
      </c>
      <c r="F22" s="26">
        <f>D22+E22</f>
        <v>0</v>
      </c>
      <c r="H22" s="57">
        <f t="shared" si="0"/>
        <v>0</v>
      </c>
      <c r="I22" s="44"/>
      <c r="J22" s="45"/>
      <c r="K22" s="45"/>
      <c r="L22" s="45"/>
    </row>
    <row r="23" spans="2:12" ht="18.75" customHeight="1" x14ac:dyDescent="0.35">
      <c r="H23" s="28"/>
      <c r="I23" s="44"/>
      <c r="J23" s="45"/>
      <c r="K23" s="45"/>
      <c r="L23" s="45"/>
    </row>
    <row r="24" spans="2:12" ht="18.75" customHeight="1" x14ac:dyDescent="0.35">
      <c r="B24" s="103" t="s">
        <v>186</v>
      </c>
      <c r="C24" s="103"/>
      <c r="D24" s="103"/>
      <c r="E24" s="103"/>
      <c r="F24" s="103"/>
      <c r="H24" s="28"/>
      <c r="I24" s="44"/>
      <c r="J24" s="63" t="s">
        <v>265</v>
      </c>
      <c r="K24" s="63"/>
      <c r="L24" s="63"/>
    </row>
    <row r="25" spans="2:12" ht="18.75" customHeight="1" x14ac:dyDescent="0.35">
      <c r="B25" s="103" t="s">
        <v>269</v>
      </c>
      <c r="C25" s="103"/>
      <c r="D25" s="103"/>
      <c r="E25" s="103"/>
      <c r="F25" s="103"/>
      <c r="G25" s="103"/>
      <c r="H25" s="103"/>
      <c r="I25" s="44"/>
      <c r="J25" s="63"/>
      <c r="K25" s="63"/>
      <c r="L25" s="63"/>
    </row>
    <row r="26" spans="2:12" ht="29" x14ac:dyDescent="0.35">
      <c r="B26" s="4" t="s">
        <v>6</v>
      </c>
      <c r="C26" s="4" t="s">
        <v>7</v>
      </c>
      <c r="D26" s="4" t="s">
        <v>8</v>
      </c>
      <c r="E26" s="4" t="s">
        <v>10</v>
      </c>
      <c r="F26" s="4" t="s">
        <v>9</v>
      </c>
      <c r="H26" s="4" t="s">
        <v>264</v>
      </c>
      <c r="I26" s="44"/>
      <c r="J26" s="4" t="s">
        <v>267</v>
      </c>
      <c r="K26" s="4" t="s">
        <v>268</v>
      </c>
      <c r="L26" s="4" t="s">
        <v>266</v>
      </c>
    </row>
    <row r="27" spans="2:12" s="60" customFormat="1" x14ac:dyDescent="0.35">
      <c r="B27" s="59">
        <v>0</v>
      </c>
      <c r="C27" s="59"/>
      <c r="D27" s="59"/>
      <c r="E27" s="59"/>
      <c r="F27" s="59"/>
      <c r="H27" s="61">
        <f>+F11/2</f>
        <v>0</v>
      </c>
      <c r="I27" s="62"/>
      <c r="J27" s="65">
        <f t="shared" ref="J27:J32" si="1">+F17</f>
        <v>0</v>
      </c>
      <c r="K27" s="64">
        <f>+F27</f>
        <v>0</v>
      </c>
      <c r="L27" s="61">
        <f>+K27+J27</f>
        <v>0</v>
      </c>
    </row>
    <row r="28" spans="2:12" ht="18.75" customHeight="1" x14ac:dyDescent="0.35">
      <c r="B28" s="40">
        <v>1</v>
      </c>
      <c r="C28" s="29">
        <f ca="1">+C18</f>
        <v>44931</v>
      </c>
      <c r="D28" s="26">
        <f>+IF(B28&gt;11,H27,0)</f>
        <v>0</v>
      </c>
      <c r="E28" s="26">
        <f>+H27*$F$13</f>
        <v>0</v>
      </c>
      <c r="F28" s="26">
        <f t="shared" ref="F28:F41" si="2">D28+E28</f>
        <v>0</v>
      </c>
      <c r="H28" s="57">
        <f>+H27-D28</f>
        <v>0</v>
      </c>
      <c r="I28" s="44"/>
      <c r="J28" s="65">
        <f t="shared" si="1"/>
        <v>0</v>
      </c>
      <c r="K28" s="64">
        <f t="shared" ref="K28:K41" si="3">+F28</f>
        <v>0</v>
      </c>
      <c r="L28" s="61">
        <f t="shared" ref="L28:L40" si="4">+K28+J28</f>
        <v>0</v>
      </c>
    </row>
    <row r="29" spans="2:12" ht="18.75" customHeight="1" x14ac:dyDescent="0.35">
      <c r="B29" s="41">
        <v>2</v>
      </c>
      <c r="C29" s="29">
        <f ca="1">+C28+31</f>
        <v>44962</v>
      </c>
      <c r="D29" s="26">
        <f t="shared" ref="D29:D38" si="5">+IF(B29&gt;11,H28,0)</f>
        <v>0</v>
      </c>
      <c r="E29" s="26">
        <f>+H28*$F$13</f>
        <v>0</v>
      </c>
      <c r="F29" s="26">
        <f t="shared" si="2"/>
        <v>0</v>
      </c>
      <c r="H29" s="57">
        <f t="shared" ref="H29:H41" si="6">+H28-D29</f>
        <v>0</v>
      </c>
      <c r="I29" s="44"/>
      <c r="J29" s="65">
        <f t="shared" si="1"/>
        <v>0</v>
      </c>
      <c r="K29" s="64">
        <f t="shared" si="3"/>
        <v>0</v>
      </c>
      <c r="L29" s="61">
        <f t="shared" si="4"/>
        <v>0</v>
      </c>
    </row>
    <row r="30" spans="2:12" ht="18.75" customHeight="1" x14ac:dyDescent="0.35">
      <c r="B30" s="41">
        <v>3</v>
      </c>
      <c r="C30" s="29">
        <f t="shared" ref="C30:C41" ca="1" si="7">+C29+31</f>
        <v>44993</v>
      </c>
      <c r="D30" s="26">
        <f t="shared" si="5"/>
        <v>0</v>
      </c>
      <c r="E30" s="26">
        <f>+H29*$F$13</f>
        <v>0</v>
      </c>
      <c r="F30" s="26">
        <f t="shared" si="2"/>
        <v>0</v>
      </c>
      <c r="H30" s="57">
        <f t="shared" si="6"/>
        <v>0</v>
      </c>
      <c r="I30" s="44"/>
      <c r="J30" s="65">
        <f t="shared" si="1"/>
        <v>0</v>
      </c>
      <c r="K30" s="64">
        <f t="shared" si="3"/>
        <v>0</v>
      </c>
      <c r="L30" s="61">
        <f t="shared" si="4"/>
        <v>0</v>
      </c>
    </row>
    <row r="31" spans="2:12" ht="18.75" customHeight="1" x14ac:dyDescent="0.35">
      <c r="B31" s="41">
        <f>+B30+1</f>
        <v>4</v>
      </c>
      <c r="C31" s="29">
        <f t="shared" ca="1" si="7"/>
        <v>45024</v>
      </c>
      <c r="D31" s="26">
        <f t="shared" si="5"/>
        <v>0</v>
      </c>
      <c r="E31" s="26">
        <f>+H30*$F$13</f>
        <v>0</v>
      </c>
      <c r="F31" s="26">
        <f t="shared" si="2"/>
        <v>0</v>
      </c>
      <c r="H31" s="57">
        <f t="shared" si="6"/>
        <v>0</v>
      </c>
      <c r="I31" s="44"/>
      <c r="J31" s="65">
        <f t="shared" si="1"/>
        <v>0</v>
      </c>
      <c r="K31" s="64">
        <f t="shared" si="3"/>
        <v>0</v>
      </c>
      <c r="L31" s="61">
        <f t="shared" si="4"/>
        <v>0</v>
      </c>
    </row>
    <row r="32" spans="2:12" ht="18.75" customHeight="1" x14ac:dyDescent="0.35">
      <c r="B32" s="41">
        <f t="shared" ref="B32:B38" si="8">+B31+1</f>
        <v>5</v>
      </c>
      <c r="C32" s="29">
        <f t="shared" ca="1" si="7"/>
        <v>45055</v>
      </c>
      <c r="D32" s="26">
        <f t="shared" si="5"/>
        <v>0</v>
      </c>
      <c r="E32" s="26">
        <f>+H31*$F$13</f>
        <v>0</v>
      </c>
      <c r="F32" s="26">
        <f t="shared" si="2"/>
        <v>0</v>
      </c>
      <c r="H32" s="57">
        <f t="shared" si="6"/>
        <v>0</v>
      </c>
      <c r="I32" s="44"/>
      <c r="J32" s="65">
        <f t="shared" si="1"/>
        <v>0</v>
      </c>
      <c r="K32" s="64">
        <f t="shared" si="3"/>
        <v>0</v>
      </c>
      <c r="L32" s="61">
        <f t="shared" si="4"/>
        <v>0</v>
      </c>
    </row>
    <row r="33" spans="2:12" ht="18.75" customHeight="1" x14ac:dyDescent="0.35">
      <c r="B33" s="41">
        <f t="shared" si="8"/>
        <v>6</v>
      </c>
      <c r="C33" s="29">
        <f t="shared" ca="1" si="7"/>
        <v>45086</v>
      </c>
      <c r="D33" s="26">
        <f t="shared" si="5"/>
        <v>0</v>
      </c>
      <c r="E33" s="26">
        <f t="shared" ref="E29:E41" si="9">+H32*$F$13</f>
        <v>0</v>
      </c>
      <c r="F33" s="26">
        <f t="shared" si="2"/>
        <v>0</v>
      </c>
      <c r="H33" s="57">
        <f t="shared" si="6"/>
        <v>0</v>
      </c>
      <c r="I33" s="44"/>
      <c r="J33" s="65">
        <v>0</v>
      </c>
      <c r="K33" s="64">
        <f t="shared" si="3"/>
        <v>0</v>
      </c>
      <c r="L33" s="61">
        <f t="shared" si="4"/>
        <v>0</v>
      </c>
    </row>
    <row r="34" spans="2:12" ht="18.75" customHeight="1" x14ac:dyDescent="0.35">
      <c r="B34" s="41">
        <f t="shared" si="8"/>
        <v>7</v>
      </c>
      <c r="C34" s="29">
        <f t="shared" ca="1" si="7"/>
        <v>45117</v>
      </c>
      <c r="D34" s="26">
        <f t="shared" si="5"/>
        <v>0</v>
      </c>
      <c r="E34" s="26">
        <f t="shared" si="9"/>
        <v>0</v>
      </c>
      <c r="F34" s="26">
        <f t="shared" si="2"/>
        <v>0</v>
      </c>
      <c r="H34" s="57">
        <f t="shared" si="6"/>
        <v>0</v>
      </c>
      <c r="I34" s="44"/>
      <c r="J34" s="65">
        <v>0</v>
      </c>
      <c r="K34" s="64">
        <f t="shared" si="3"/>
        <v>0</v>
      </c>
      <c r="L34" s="61">
        <f t="shared" si="4"/>
        <v>0</v>
      </c>
    </row>
    <row r="35" spans="2:12" ht="18.75" customHeight="1" x14ac:dyDescent="0.35">
      <c r="B35" s="41">
        <f t="shared" si="8"/>
        <v>8</v>
      </c>
      <c r="C35" s="29">
        <f t="shared" ca="1" si="7"/>
        <v>45148</v>
      </c>
      <c r="D35" s="26">
        <f t="shared" si="5"/>
        <v>0</v>
      </c>
      <c r="E35" s="26">
        <f t="shared" si="9"/>
        <v>0</v>
      </c>
      <c r="F35" s="26">
        <f t="shared" si="2"/>
        <v>0</v>
      </c>
      <c r="H35" s="57">
        <f t="shared" si="6"/>
        <v>0</v>
      </c>
      <c r="I35" s="44"/>
      <c r="J35" s="65">
        <v>0</v>
      </c>
      <c r="K35" s="64">
        <f t="shared" si="3"/>
        <v>0</v>
      </c>
      <c r="L35" s="61">
        <f t="shared" si="4"/>
        <v>0</v>
      </c>
    </row>
    <row r="36" spans="2:12" ht="18.75" customHeight="1" x14ac:dyDescent="0.35">
      <c r="B36" s="41">
        <f t="shared" si="8"/>
        <v>9</v>
      </c>
      <c r="C36" s="29">
        <f t="shared" ca="1" si="7"/>
        <v>45179</v>
      </c>
      <c r="D36" s="26">
        <f t="shared" si="5"/>
        <v>0</v>
      </c>
      <c r="E36" s="26">
        <f t="shared" si="9"/>
        <v>0</v>
      </c>
      <c r="F36" s="26">
        <f t="shared" si="2"/>
        <v>0</v>
      </c>
      <c r="H36" s="57">
        <f t="shared" si="6"/>
        <v>0</v>
      </c>
      <c r="I36" s="44"/>
      <c r="J36" s="65">
        <v>0</v>
      </c>
      <c r="K36" s="64">
        <f t="shared" si="3"/>
        <v>0</v>
      </c>
      <c r="L36" s="61">
        <f t="shared" si="4"/>
        <v>0</v>
      </c>
    </row>
    <row r="37" spans="2:12" ht="18.75" customHeight="1" x14ac:dyDescent="0.35">
      <c r="B37" s="41">
        <f t="shared" si="8"/>
        <v>10</v>
      </c>
      <c r="C37" s="29">
        <f t="shared" ca="1" si="7"/>
        <v>45210</v>
      </c>
      <c r="D37" s="26">
        <f t="shared" si="5"/>
        <v>0</v>
      </c>
      <c r="E37" s="26">
        <f t="shared" si="9"/>
        <v>0</v>
      </c>
      <c r="F37" s="26">
        <f t="shared" si="2"/>
        <v>0</v>
      </c>
      <c r="H37" s="57">
        <f t="shared" si="6"/>
        <v>0</v>
      </c>
      <c r="I37" s="44"/>
      <c r="J37" s="65">
        <v>0</v>
      </c>
      <c r="K37" s="64">
        <f t="shared" si="3"/>
        <v>0</v>
      </c>
      <c r="L37" s="61">
        <f t="shared" si="4"/>
        <v>0</v>
      </c>
    </row>
    <row r="38" spans="2:12" ht="18.75" customHeight="1" x14ac:dyDescent="0.35">
      <c r="B38" s="41">
        <f t="shared" si="8"/>
        <v>11</v>
      </c>
      <c r="C38" s="29">
        <f t="shared" ca="1" si="7"/>
        <v>45241</v>
      </c>
      <c r="D38" s="26">
        <f t="shared" si="5"/>
        <v>0</v>
      </c>
      <c r="E38" s="26">
        <f t="shared" si="9"/>
        <v>0</v>
      </c>
      <c r="F38" s="26">
        <f t="shared" si="2"/>
        <v>0</v>
      </c>
      <c r="H38" s="57">
        <f t="shared" si="6"/>
        <v>0</v>
      </c>
      <c r="I38" s="44"/>
      <c r="J38" s="65">
        <v>0</v>
      </c>
      <c r="K38" s="64">
        <f t="shared" si="3"/>
        <v>0</v>
      </c>
      <c r="L38" s="61">
        <f t="shared" si="4"/>
        <v>0</v>
      </c>
    </row>
    <row r="39" spans="2:12" ht="18.75" customHeight="1" x14ac:dyDescent="0.35">
      <c r="B39" s="66" t="s">
        <v>143</v>
      </c>
      <c r="C39" s="67">
        <f t="shared" ca="1" si="7"/>
        <v>45272</v>
      </c>
      <c r="D39" s="68">
        <f>+H27/3</f>
        <v>0</v>
      </c>
      <c r="E39" s="68">
        <f t="shared" si="9"/>
        <v>0</v>
      </c>
      <c r="F39" s="68">
        <f t="shared" si="2"/>
        <v>0</v>
      </c>
      <c r="H39" s="69">
        <f>+H38-D39</f>
        <v>0</v>
      </c>
      <c r="I39" s="44"/>
      <c r="J39" s="70">
        <v>0</v>
      </c>
      <c r="K39" s="71">
        <f t="shared" si="3"/>
        <v>0</v>
      </c>
      <c r="L39" s="58">
        <f t="shared" si="4"/>
        <v>0</v>
      </c>
    </row>
    <row r="40" spans="2:12" ht="18.75" customHeight="1" x14ac:dyDescent="0.35">
      <c r="B40" s="66" t="s">
        <v>142</v>
      </c>
      <c r="C40" s="67">
        <f t="shared" ca="1" si="7"/>
        <v>45303</v>
      </c>
      <c r="D40" s="68">
        <f t="shared" ref="D40:D41" si="10">+H28/3</f>
        <v>0</v>
      </c>
      <c r="E40" s="68">
        <f t="shared" si="9"/>
        <v>0</v>
      </c>
      <c r="F40" s="68">
        <f t="shared" si="2"/>
        <v>0</v>
      </c>
      <c r="H40" s="69">
        <f t="shared" si="6"/>
        <v>0</v>
      </c>
      <c r="I40" s="44"/>
      <c r="J40" s="70">
        <v>0</v>
      </c>
      <c r="K40" s="71">
        <f t="shared" si="3"/>
        <v>0</v>
      </c>
      <c r="L40" s="58">
        <f t="shared" si="4"/>
        <v>0</v>
      </c>
    </row>
    <row r="41" spans="2:12" ht="18.75" customHeight="1" x14ac:dyDescent="0.35">
      <c r="B41" s="66" t="s">
        <v>165</v>
      </c>
      <c r="C41" s="67">
        <f t="shared" ca="1" si="7"/>
        <v>45334</v>
      </c>
      <c r="D41" s="68">
        <f t="shared" si="10"/>
        <v>0</v>
      </c>
      <c r="E41" s="68">
        <f t="shared" si="9"/>
        <v>0</v>
      </c>
      <c r="F41" s="68">
        <f t="shared" si="2"/>
        <v>0</v>
      </c>
      <c r="H41" s="69">
        <f t="shared" si="6"/>
        <v>0</v>
      </c>
      <c r="I41" s="44"/>
      <c r="J41" s="70">
        <v>0</v>
      </c>
      <c r="K41" s="71">
        <f t="shared" si="3"/>
        <v>0</v>
      </c>
      <c r="L41" s="58">
        <f t="shared" ref="L41" si="11">+K41+J41</f>
        <v>0</v>
      </c>
    </row>
    <row r="42" spans="2:12" ht="18.75" customHeight="1" x14ac:dyDescent="0.35">
      <c r="B42" s="102" t="s">
        <v>270</v>
      </c>
      <c r="C42" s="102"/>
      <c r="D42" s="102"/>
      <c r="E42" s="102"/>
      <c r="F42" s="102"/>
      <c r="G42" s="102"/>
      <c r="H42" s="102"/>
      <c r="I42" s="102"/>
      <c r="J42" s="102"/>
      <c r="K42" s="102"/>
      <c r="L42" s="102"/>
    </row>
    <row r="43" spans="2:12" ht="18.75" customHeight="1" x14ac:dyDescent="0.35">
      <c r="B43" s="102"/>
      <c r="C43" s="102"/>
      <c r="D43" s="102"/>
      <c r="E43" s="102"/>
      <c r="F43" s="102"/>
      <c r="G43" s="102"/>
      <c r="H43" s="102"/>
      <c r="I43" s="102"/>
      <c r="J43" s="102"/>
      <c r="K43" s="102"/>
      <c r="L43" s="102"/>
    </row>
    <row r="44" spans="2:12" ht="18.75" customHeight="1" x14ac:dyDescent="0.35">
      <c r="B44" s="102"/>
      <c r="C44" s="102"/>
      <c r="D44" s="102"/>
      <c r="E44" s="102"/>
      <c r="F44" s="102"/>
      <c r="G44" s="102"/>
      <c r="H44" s="102"/>
      <c r="I44" s="102"/>
      <c r="J44" s="102"/>
      <c r="K44" s="102"/>
      <c r="L44" s="102"/>
    </row>
    <row r="45" spans="2:12" ht="18.75" customHeight="1" x14ac:dyDescent="0.35">
      <c r="B45" s="102"/>
      <c r="C45" s="102"/>
      <c r="D45" s="102"/>
      <c r="E45" s="102"/>
      <c r="F45" s="102"/>
      <c r="G45" s="102"/>
      <c r="H45" s="102"/>
      <c r="I45" s="102"/>
      <c r="J45" s="102"/>
      <c r="K45" s="102"/>
      <c r="L45" s="102"/>
    </row>
    <row r="46" spans="2:12" ht="19.5" customHeight="1" x14ac:dyDescent="0.35">
      <c r="B46" s="102"/>
      <c r="C46" s="102"/>
      <c r="D46" s="102"/>
      <c r="E46" s="102"/>
      <c r="F46" s="102"/>
      <c r="G46" s="102"/>
      <c r="H46" s="102"/>
      <c r="I46" s="102"/>
      <c r="J46" s="102"/>
      <c r="K46" s="102"/>
      <c r="L46" s="102"/>
    </row>
    <row r="47" spans="2:12" ht="19.5" customHeight="1" x14ac:dyDescent="0.35">
      <c r="B47" s="102"/>
      <c r="C47" s="102"/>
      <c r="D47" s="102"/>
      <c r="E47" s="102"/>
      <c r="F47" s="102"/>
      <c r="G47" s="102"/>
      <c r="H47" s="102"/>
      <c r="I47" s="102"/>
      <c r="J47" s="102"/>
      <c r="K47" s="102"/>
      <c r="L47" s="102"/>
    </row>
    <row r="48" spans="2:12" ht="19.5" customHeight="1" x14ac:dyDescent="0.35">
      <c r="B48" s="102"/>
      <c r="C48" s="102"/>
      <c r="D48" s="102"/>
      <c r="E48" s="102"/>
      <c r="F48" s="102"/>
      <c r="G48" s="102"/>
      <c r="H48" s="102"/>
      <c r="I48" s="102"/>
      <c r="J48" s="102"/>
      <c r="K48" s="102"/>
      <c r="L48" s="102"/>
    </row>
    <row r="49" spans="2:12" ht="19.5" customHeight="1" x14ac:dyDescent="0.35">
      <c r="B49" s="53"/>
      <c r="C49" s="53"/>
      <c r="D49" s="53"/>
      <c r="E49" s="53"/>
      <c r="F49" s="53"/>
      <c r="H49" s="28"/>
      <c r="I49" s="44"/>
      <c r="J49" s="45"/>
      <c r="K49" s="45"/>
      <c r="L49" s="45"/>
    </row>
    <row r="50" spans="2:12" ht="9" customHeight="1" thickBot="1" x14ac:dyDescent="0.4">
      <c r="E50" s="14"/>
      <c r="F50" s="24"/>
      <c r="G50" s="14"/>
      <c r="H50" s="14"/>
      <c r="I50" s="14"/>
    </row>
    <row r="51" spans="2:12" ht="18.75" customHeight="1" thickBot="1" x14ac:dyDescent="0.4">
      <c r="B51" s="97" t="s">
        <v>55</v>
      </c>
      <c r="C51" s="97"/>
      <c r="D51" s="97"/>
      <c r="E51" s="51" t="s">
        <v>56</v>
      </c>
      <c r="F51" s="34"/>
      <c r="G51" s="42"/>
      <c r="H51" s="98" t="s">
        <v>57</v>
      </c>
      <c r="I51" s="99"/>
      <c r="J51" s="34"/>
      <c r="K51" s="42"/>
      <c r="L51" s="14"/>
    </row>
    <row r="52" spans="2:12" ht="6" customHeight="1" x14ac:dyDescent="0.35"/>
    <row r="53" spans="2:12" ht="15" customHeight="1" x14ac:dyDescent="0.35">
      <c r="B53" s="100" t="s">
        <v>184</v>
      </c>
      <c r="C53" s="101"/>
      <c r="D53" s="101"/>
      <c r="E53" s="101"/>
      <c r="F53" s="101"/>
      <c r="G53" s="101"/>
      <c r="H53" s="101"/>
      <c r="I53" s="101"/>
      <c r="J53" s="101"/>
      <c r="K53" s="101"/>
      <c r="L53" s="101"/>
    </row>
    <row r="54" spans="2:12" x14ac:dyDescent="0.35">
      <c r="B54" s="87" t="s">
        <v>18</v>
      </c>
      <c r="C54" s="88"/>
      <c r="D54" s="88"/>
      <c r="E54" s="89"/>
      <c r="F54" s="90"/>
      <c r="G54" s="90"/>
      <c r="H54" s="90"/>
      <c r="I54" s="90"/>
      <c r="J54" s="90"/>
      <c r="K54" s="90"/>
      <c r="L54" s="91"/>
    </row>
    <row r="55" spans="2:12" x14ac:dyDescent="0.35">
      <c r="B55" s="87" t="s">
        <v>19</v>
      </c>
      <c r="C55" s="88"/>
      <c r="D55" s="88"/>
      <c r="E55" s="89"/>
      <c r="F55" s="90"/>
      <c r="G55" s="91"/>
      <c r="H55" s="87" t="s">
        <v>20</v>
      </c>
      <c r="I55" s="92"/>
      <c r="J55" s="93"/>
      <c r="K55" s="94"/>
      <c r="L55" s="95"/>
    </row>
    <row r="56" spans="2:12" x14ac:dyDescent="0.35">
      <c r="B56" s="87" t="s">
        <v>178</v>
      </c>
      <c r="C56" s="88"/>
      <c r="D56" s="88"/>
      <c r="E56" s="89"/>
      <c r="F56" s="90"/>
      <c r="G56" s="91"/>
      <c r="H56" s="87" t="s">
        <v>191</v>
      </c>
      <c r="I56" s="92"/>
      <c r="J56" s="93"/>
      <c r="K56" s="94"/>
      <c r="L56" s="95"/>
    </row>
    <row r="57" spans="2:12" x14ac:dyDescent="0.35">
      <c r="B57" s="87" t="s">
        <v>179</v>
      </c>
      <c r="C57" s="88"/>
      <c r="D57" s="88"/>
      <c r="E57" s="89"/>
      <c r="F57" s="90"/>
      <c r="G57" s="91"/>
      <c r="H57" s="87" t="s">
        <v>24</v>
      </c>
      <c r="I57" s="92"/>
      <c r="J57" s="93"/>
      <c r="K57" s="94"/>
      <c r="L57" s="95"/>
    </row>
    <row r="58" spans="2:12" x14ac:dyDescent="0.35">
      <c r="B58" s="87" t="s">
        <v>180</v>
      </c>
      <c r="C58" s="88"/>
      <c r="D58" s="88"/>
      <c r="E58" s="89"/>
      <c r="F58" s="90"/>
      <c r="G58" s="91"/>
      <c r="H58" s="87" t="s">
        <v>27</v>
      </c>
      <c r="I58" s="92"/>
      <c r="J58" s="107"/>
      <c r="K58" s="107"/>
      <c r="L58" s="107"/>
    </row>
    <row r="59" spans="2:12" x14ac:dyDescent="0.35">
      <c r="B59" s="21" t="s">
        <v>54</v>
      </c>
      <c r="C59" s="22"/>
      <c r="D59" s="22"/>
      <c r="E59" s="14" t="s">
        <v>53</v>
      </c>
      <c r="F59" s="43"/>
      <c r="G59" s="14"/>
      <c r="H59" s="22" t="s">
        <v>28</v>
      </c>
      <c r="I59" s="14"/>
      <c r="J59" s="43"/>
      <c r="K59" s="42"/>
      <c r="L59" s="14"/>
    </row>
    <row r="60" spans="2:12" ht="27" customHeight="1" x14ac:dyDescent="0.35">
      <c r="B60" s="108" t="s">
        <v>29</v>
      </c>
      <c r="C60" s="109"/>
      <c r="D60" s="109"/>
      <c r="E60" s="89"/>
      <c r="F60" s="90"/>
      <c r="G60" s="91"/>
      <c r="H60" s="110" t="s">
        <v>187</v>
      </c>
      <c r="I60" s="110"/>
      <c r="J60" s="111"/>
      <c r="K60" s="111"/>
      <c r="L60" s="111"/>
    </row>
    <row r="61" spans="2:12" x14ac:dyDescent="0.35">
      <c r="B61" s="87" t="s">
        <v>183</v>
      </c>
      <c r="C61" s="92"/>
      <c r="D61" s="47"/>
      <c r="E61" s="3" t="s">
        <v>24</v>
      </c>
      <c r="F61" s="112"/>
      <c r="G61" s="113"/>
      <c r="H61" s="114"/>
      <c r="I61" s="35" t="s">
        <v>58</v>
      </c>
      <c r="J61" s="93"/>
      <c r="K61" s="94"/>
      <c r="L61" s="95"/>
    </row>
    <row r="62" spans="2:12" ht="15" customHeight="1" x14ac:dyDescent="0.35">
      <c r="B62" s="100" t="s">
        <v>32</v>
      </c>
      <c r="C62" s="101"/>
      <c r="D62" s="101"/>
      <c r="E62" s="101"/>
      <c r="F62" s="101"/>
      <c r="G62" s="101"/>
      <c r="H62" s="101"/>
      <c r="I62" s="101"/>
      <c r="J62" s="101"/>
      <c r="K62" s="101"/>
      <c r="L62" s="101"/>
    </row>
    <row r="63" spans="2:12" x14ac:dyDescent="0.35">
      <c r="B63" s="115" t="s">
        <v>33</v>
      </c>
      <c r="C63" s="116"/>
      <c r="D63" s="117"/>
      <c r="E63" s="115" t="s">
        <v>188</v>
      </c>
      <c r="F63" s="116"/>
      <c r="G63" s="116"/>
      <c r="H63" s="117"/>
      <c r="I63" s="118" t="s">
        <v>35</v>
      </c>
      <c r="J63" s="118"/>
      <c r="K63" s="118"/>
      <c r="L63" s="118"/>
    </row>
    <row r="64" spans="2:12" x14ac:dyDescent="0.35">
      <c r="B64" s="93"/>
      <c r="C64" s="94"/>
      <c r="D64" s="95"/>
      <c r="E64" s="89"/>
      <c r="F64" s="90"/>
      <c r="G64" s="90"/>
      <c r="H64" s="91"/>
      <c r="I64" s="119"/>
      <c r="J64" s="119"/>
      <c r="K64" s="119"/>
      <c r="L64" s="119"/>
    </row>
    <row r="65" spans="2:12" x14ac:dyDescent="0.35">
      <c r="B65" s="93"/>
      <c r="C65" s="94"/>
      <c r="D65" s="95"/>
      <c r="E65" s="89"/>
      <c r="F65" s="90"/>
      <c r="G65" s="90"/>
      <c r="H65" s="91"/>
      <c r="I65" s="119"/>
      <c r="J65" s="119"/>
      <c r="K65" s="119"/>
      <c r="L65" s="119"/>
    </row>
    <row r="66" spans="2:12" x14ac:dyDescent="0.35">
      <c r="B66" s="120" t="s">
        <v>36</v>
      </c>
      <c r="C66" s="121"/>
      <c r="D66" s="121"/>
      <c r="E66" s="121"/>
      <c r="F66" s="121"/>
      <c r="G66" s="122"/>
      <c r="H66" s="123" t="s">
        <v>37</v>
      </c>
      <c r="I66" s="123"/>
      <c r="J66" s="123"/>
      <c r="K66" s="123"/>
      <c r="L66" s="123"/>
    </row>
    <row r="67" spans="2:12" ht="18.75" customHeight="1" x14ac:dyDescent="0.35">
      <c r="B67" s="87" t="s">
        <v>38</v>
      </c>
      <c r="C67" s="88"/>
      <c r="D67" s="92"/>
      <c r="E67" s="125"/>
      <c r="F67" s="126"/>
      <c r="G67" s="127"/>
      <c r="H67" s="87" t="s">
        <v>41</v>
      </c>
      <c r="I67" s="88"/>
      <c r="J67" s="88"/>
      <c r="K67" s="124"/>
      <c r="L67" s="124"/>
    </row>
    <row r="68" spans="2:12" ht="18.75" customHeight="1" x14ac:dyDescent="0.35">
      <c r="B68" s="87" t="s">
        <v>39</v>
      </c>
      <c r="C68" s="88"/>
      <c r="D68" s="92"/>
      <c r="E68" s="125"/>
      <c r="F68" s="126"/>
      <c r="G68" s="127"/>
      <c r="H68" s="87" t="s">
        <v>42</v>
      </c>
      <c r="I68" s="88"/>
      <c r="J68" s="88"/>
      <c r="K68" s="124"/>
      <c r="L68" s="124"/>
    </row>
    <row r="69" spans="2:12" ht="18.75" customHeight="1" x14ac:dyDescent="0.35">
      <c r="B69" s="141" t="s">
        <v>40</v>
      </c>
      <c r="C69" s="142"/>
      <c r="D69" s="143"/>
      <c r="E69" s="149"/>
      <c r="F69" s="150"/>
      <c r="G69" s="151"/>
      <c r="H69" s="87" t="s">
        <v>182</v>
      </c>
      <c r="I69" s="88"/>
      <c r="J69" s="88"/>
      <c r="K69" s="124"/>
      <c r="L69" s="124"/>
    </row>
    <row r="70" spans="2:12" ht="18.75" customHeight="1" x14ac:dyDescent="0.35">
      <c r="B70" s="144"/>
      <c r="C70" s="97"/>
      <c r="D70" s="145"/>
      <c r="E70" s="152"/>
      <c r="F70" s="153"/>
      <c r="G70" s="154"/>
      <c r="H70" s="87" t="s">
        <v>189</v>
      </c>
      <c r="I70" s="88"/>
      <c r="J70" s="88"/>
      <c r="K70" s="124"/>
      <c r="L70" s="124"/>
    </row>
    <row r="71" spans="2:12" ht="18.75" customHeight="1" x14ac:dyDescent="0.35">
      <c r="B71" s="146"/>
      <c r="C71" s="147"/>
      <c r="D71" s="148"/>
      <c r="E71" s="155"/>
      <c r="F71" s="156"/>
      <c r="G71" s="157"/>
      <c r="H71" s="87" t="s">
        <v>45</v>
      </c>
      <c r="I71" s="88"/>
      <c r="J71" s="88"/>
      <c r="K71" s="124"/>
      <c r="L71" s="124"/>
    </row>
    <row r="72" spans="2:12" ht="18.75" customHeight="1" x14ac:dyDescent="0.35">
      <c r="B72" s="131" t="s">
        <v>46</v>
      </c>
      <c r="C72" s="132"/>
      <c r="D72" s="133"/>
      <c r="E72" s="134">
        <f>SUM(E67:G71)</f>
        <v>0</v>
      </c>
      <c r="F72" s="135"/>
      <c r="G72" s="136"/>
      <c r="H72" s="137" t="s">
        <v>46</v>
      </c>
      <c r="I72" s="138"/>
      <c r="J72" s="139"/>
      <c r="K72" s="134">
        <f>SUM(K67:L71)</f>
        <v>0</v>
      </c>
      <c r="L72" s="136"/>
    </row>
    <row r="73" spans="2:12" ht="38.25" customHeight="1" x14ac:dyDescent="0.35">
      <c r="B73" s="100" t="s">
        <v>190</v>
      </c>
      <c r="C73" s="101"/>
      <c r="D73" s="101"/>
      <c r="E73" s="101"/>
      <c r="F73" s="101"/>
      <c r="G73" s="101"/>
      <c r="H73" s="101"/>
      <c r="I73" s="101"/>
      <c r="J73" s="101"/>
      <c r="K73" s="101"/>
      <c r="L73" s="101"/>
    </row>
    <row r="74" spans="2:12" ht="18.75" customHeight="1" x14ac:dyDescent="0.35">
      <c r="B74" s="21" t="s">
        <v>178</v>
      </c>
      <c r="C74" s="3"/>
      <c r="D74" s="3"/>
      <c r="E74" s="89"/>
      <c r="F74" s="90"/>
      <c r="G74" s="91"/>
      <c r="H74" s="3" t="s">
        <v>22</v>
      </c>
      <c r="I74" s="111"/>
      <c r="J74" s="111"/>
      <c r="K74" s="111"/>
      <c r="L74" s="111"/>
    </row>
    <row r="75" spans="2:12" ht="18.75" customHeight="1" x14ac:dyDescent="0.35">
      <c r="B75" s="21" t="s">
        <v>179</v>
      </c>
      <c r="C75" s="3"/>
      <c r="D75" s="3"/>
      <c r="E75" s="89"/>
      <c r="F75" s="90"/>
      <c r="G75" s="91"/>
      <c r="H75" s="38" t="s">
        <v>24</v>
      </c>
      <c r="I75" s="140"/>
      <c r="J75" s="140"/>
      <c r="K75" s="140"/>
      <c r="L75" s="140"/>
    </row>
    <row r="76" spans="2:12" ht="17.25" customHeight="1" x14ac:dyDescent="0.35">
      <c r="B76" s="128" t="s">
        <v>181</v>
      </c>
      <c r="C76" s="129"/>
      <c r="D76" s="129"/>
      <c r="E76" s="129"/>
      <c r="F76" s="129"/>
      <c r="G76" s="130"/>
      <c r="H76" s="87" t="s">
        <v>191</v>
      </c>
      <c r="I76" s="92"/>
      <c r="J76" s="54"/>
      <c r="K76" s="54"/>
      <c r="L76" s="55"/>
    </row>
    <row r="77" spans="2:12" ht="18" customHeight="1" x14ac:dyDescent="0.35">
      <c r="B77" s="100" t="s">
        <v>192</v>
      </c>
      <c r="C77" s="101"/>
      <c r="D77" s="101"/>
      <c r="E77" s="101"/>
      <c r="F77" s="101"/>
      <c r="G77" s="101"/>
      <c r="H77" s="101"/>
      <c r="I77" s="101"/>
      <c r="J77" s="101"/>
      <c r="K77" s="101"/>
      <c r="L77" s="101"/>
    </row>
    <row r="78" spans="2:12" ht="70.5" customHeight="1" x14ac:dyDescent="0.35">
      <c r="B78" s="165" t="s">
        <v>324</v>
      </c>
      <c r="C78" s="166"/>
      <c r="D78" s="166"/>
      <c r="E78" s="166"/>
      <c r="F78" s="166"/>
      <c r="G78" s="166"/>
      <c r="H78" s="166"/>
      <c r="I78" s="166"/>
      <c r="J78" s="166"/>
      <c r="K78" s="166"/>
      <c r="L78" s="167"/>
    </row>
    <row r="79" spans="2:12" ht="126.5" customHeight="1" x14ac:dyDescent="0.35">
      <c r="B79" s="165" t="s">
        <v>193</v>
      </c>
      <c r="C79" s="166"/>
      <c r="D79" s="166"/>
      <c r="E79" s="166"/>
      <c r="F79" s="166"/>
      <c r="G79" s="166"/>
      <c r="H79" s="166"/>
      <c r="I79" s="166"/>
      <c r="J79" s="166"/>
      <c r="K79" s="166"/>
      <c r="L79" s="167"/>
    </row>
    <row r="80" spans="2:12" ht="195.5" customHeight="1" x14ac:dyDescent="0.35">
      <c r="B80" s="165" t="s">
        <v>194</v>
      </c>
      <c r="C80" s="166"/>
      <c r="D80" s="166"/>
      <c r="E80" s="166"/>
      <c r="F80" s="166"/>
      <c r="G80" s="166"/>
      <c r="H80" s="166"/>
      <c r="I80" s="166"/>
      <c r="J80" s="166"/>
      <c r="K80" s="166"/>
      <c r="L80" s="167"/>
    </row>
    <row r="81" spans="2:12" ht="188" customHeight="1" x14ac:dyDescent="0.35">
      <c r="B81" s="165" t="s">
        <v>195</v>
      </c>
      <c r="C81" s="166"/>
      <c r="D81" s="166"/>
      <c r="E81" s="166"/>
      <c r="F81" s="166"/>
      <c r="G81" s="166"/>
      <c r="H81" s="166"/>
      <c r="I81" s="166"/>
      <c r="J81" s="166"/>
      <c r="K81" s="166"/>
      <c r="L81" s="167"/>
    </row>
    <row r="82" spans="2:12" ht="302" customHeight="1" x14ac:dyDescent="0.35">
      <c r="B82" s="165" t="s">
        <v>196</v>
      </c>
      <c r="C82" s="166"/>
      <c r="D82" s="166"/>
      <c r="E82" s="166"/>
      <c r="F82" s="166"/>
      <c r="G82" s="166"/>
      <c r="H82" s="166"/>
      <c r="I82" s="166"/>
      <c r="J82" s="166"/>
      <c r="K82" s="166"/>
      <c r="L82" s="167"/>
    </row>
    <row r="83" spans="2:12" ht="9.75" customHeight="1" x14ac:dyDescent="0.35">
      <c r="B83" s="36"/>
      <c r="C83" s="37"/>
      <c r="D83" s="37"/>
      <c r="E83" s="37"/>
      <c r="F83" s="37"/>
      <c r="G83" s="37"/>
      <c r="H83" s="37"/>
      <c r="I83" s="37"/>
      <c r="J83" s="37"/>
      <c r="K83" s="37"/>
      <c r="L83" s="37"/>
    </row>
    <row r="84" spans="2:12" x14ac:dyDescent="0.35">
      <c r="B84" s="1" t="s">
        <v>48</v>
      </c>
    </row>
    <row r="85" spans="2:12" x14ac:dyDescent="0.35">
      <c r="F85" s="163"/>
      <c r="L85" s="163"/>
    </row>
    <row r="86" spans="2:12" x14ac:dyDescent="0.35">
      <c r="F86" s="163"/>
      <c r="L86" s="163"/>
    </row>
    <row r="87" spans="2:12" x14ac:dyDescent="0.35">
      <c r="F87" s="163"/>
      <c r="L87" s="163"/>
    </row>
    <row r="89" spans="2:12" ht="15" thickBot="1" x14ac:dyDescent="0.4">
      <c r="B89" s="164"/>
      <c r="C89" s="164"/>
      <c r="D89" s="164"/>
      <c r="H89" s="164"/>
      <c r="I89" s="164"/>
      <c r="J89" s="164"/>
    </row>
    <row r="90" spans="2:12" ht="15" thickTop="1" x14ac:dyDescent="0.35">
      <c r="B90" s="1" t="s">
        <v>49</v>
      </c>
      <c r="C90" s="49"/>
      <c r="D90" s="49"/>
      <c r="H90" s="1" t="s">
        <v>50</v>
      </c>
      <c r="I90" s="49"/>
      <c r="J90" s="49"/>
    </row>
    <row r="91" spans="2:12" x14ac:dyDescent="0.35">
      <c r="B91" s="48" t="s">
        <v>51</v>
      </c>
      <c r="C91" s="49"/>
      <c r="D91" s="49"/>
      <c r="H91" s="48" t="s">
        <v>51</v>
      </c>
      <c r="I91" s="49"/>
      <c r="J91" s="49"/>
    </row>
    <row r="92" spans="2:12" x14ac:dyDescent="0.35">
      <c r="B92" s="48"/>
      <c r="C92" s="49"/>
      <c r="D92" s="49"/>
      <c r="H92" s="48"/>
      <c r="I92" s="49"/>
      <c r="J92" s="49"/>
    </row>
    <row r="93" spans="2:12" x14ac:dyDescent="0.35">
      <c r="B93" s="48"/>
      <c r="C93" s="49"/>
      <c r="D93" s="49"/>
      <c r="H93" s="48"/>
      <c r="I93" s="49"/>
      <c r="J93" s="49"/>
    </row>
    <row r="94" spans="2:12" ht="6" customHeight="1" x14ac:dyDescent="0.35"/>
    <row r="95" spans="2:12" ht="15" customHeight="1" x14ac:dyDescent="0.35">
      <c r="B95" s="158" t="s">
        <v>170</v>
      </c>
      <c r="C95" s="159"/>
      <c r="D95" s="159"/>
      <c r="E95" s="159"/>
      <c r="F95" s="159"/>
      <c r="G95" s="159"/>
      <c r="H95" s="159"/>
      <c r="I95" s="159"/>
      <c r="J95" s="159"/>
      <c r="K95" s="159"/>
      <c r="L95" s="159"/>
    </row>
    <row r="96" spans="2:12" x14ac:dyDescent="0.35">
      <c r="B96" s="23" t="s">
        <v>52</v>
      </c>
      <c r="C96" s="5"/>
      <c r="D96" s="5"/>
      <c r="E96" s="5"/>
      <c r="F96" s="5"/>
      <c r="G96" s="5"/>
      <c r="H96" s="5"/>
      <c r="I96" s="5"/>
      <c r="J96" s="5"/>
      <c r="K96" s="5"/>
      <c r="L96" s="6"/>
    </row>
    <row r="97" spans="2:12" ht="61.5" customHeight="1" x14ac:dyDescent="0.35">
      <c r="B97" s="146"/>
      <c r="C97" s="147"/>
      <c r="D97" s="147"/>
      <c r="E97" s="147"/>
      <c r="F97" s="147"/>
      <c r="G97" s="147"/>
      <c r="H97" s="147"/>
      <c r="I97" s="147"/>
      <c r="J97" s="147"/>
      <c r="K97" s="147"/>
      <c r="L97" s="148"/>
    </row>
    <row r="99" spans="2:12" ht="15" customHeight="1" x14ac:dyDescent="0.35">
      <c r="B99" s="160" t="s">
        <v>59</v>
      </c>
      <c r="C99" s="161"/>
      <c r="D99" s="161"/>
      <c r="E99" s="161"/>
      <c r="F99" s="161"/>
      <c r="G99" s="161"/>
      <c r="H99" s="161"/>
      <c r="I99" s="161"/>
      <c r="J99" s="161"/>
      <c r="K99" s="161"/>
      <c r="L99" s="161"/>
    </row>
    <row r="100" spans="2:12" ht="126" customHeight="1" x14ac:dyDescent="0.35">
      <c r="B100" s="162" t="s">
        <v>261</v>
      </c>
      <c r="C100" s="162"/>
      <c r="D100" s="162"/>
      <c r="E100" s="162"/>
      <c r="F100" s="162"/>
      <c r="G100" s="162"/>
      <c r="H100" s="162"/>
      <c r="I100" s="162"/>
      <c r="J100" s="162"/>
      <c r="K100" s="162"/>
      <c r="L100" s="162"/>
    </row>
  </sheetData>
  <sheetProtection algorithmName="SHA-512" hashValue="IVJb56LtMx78N3Sl0PlDp2a3/l9LAptv6CQiaR2uJK5HZtPXnu8NnO/oBAq3ADU8nB5mgF1vQlpxZLK/Bwk+hw==" saltValue="mQaOvL1Pf3vYUcts8sBQvg==" spinCount="100000" sheet="1" objects="1" scenarios="1"/>
  <dataConsolidate function="stdDev"/>
  <mergeCells count="92">
    <mergeCell ref="B95:L95"/>
    <mergeCell ref="B97:L97"/>
    <mergeCell ref="B99:L99"/>
    <mergeCell ref="B100:L100"/>
    <mergeCell ref="B77:L77"/>
    <mergeCell ref="F85:F87"/>
    <mergeCell ref="L85:L87"/>
    <mergeCell ref="B89:D89"/>
    <mergeCell ref="H89:J89"/>
    <mergeCell ref="B78:L78"/>
    <mergeCell ref="B79:L79"/>
    <mergeCell ref="B80:L80"/>
    <mergeCell ref="B81:L81"/>
    <mergeCell ref="B82:L82"/>
    <mergeCell ref="B76:G76"/>
    <mergeCell ref="H71:J71"/>
    <mergeCell ref="K71:L71"/>
    <mergeCell ref="B72:D72"/>
    <mergeCell ref="E72:G72"/>
    <mergeCell ref="H72:J72"/>
    <mergeCell ref="K72:L72"/>
    <mergeCell ref="B73:L73"/>
    <mergeCell ref="E74:G74"/>
    <mergeCell ref="I74:L74"/>
    <mergeCell ref="E75:G75"/>
    <mergeCell ref="I75:L75"/>
    <mergeCell ref="B69:D71"/>
    <mergeCell ref="E69:G71"/>
    <mergeCell ref="H69:J69"/>
    <mergeCell ref="B66:G66"/>
    <mergeCell ref="H66:L66"/>
    <mergeCell ref="K69:L69"/>
    <mergeCell ref="H70:J70"/>
    <mergeCell ref="K70:L70"/>
    <mergeCell ref="B67:D67"/>
    <mergeCell ref="E67:G67"/>
    <mergeCell ref="H67:J67"/>
    <mergeCell ref="K67:L67"/>
    <mergeCell ref="B68:D68"/>
    <mergeCell ref="E68:G68"/>
    <mergeCell ref="H68:J68"/>
    <mergeCell ref="K68:L68"/>
    <mergeCell ref="B64:D64"/>
    <mergeCell ref="E64:H64"/>
    <mergeCell ref="I64:L64"/>
    <mergeCell ref="B65:D65"/>
    <mergeCell ref="E65:H65"/>
    <mergeCell ref="I65:L65"/>
    <mergeCell ref="B61:C61"/>
    <mergeCell ref="F61:H61"/>
    <mergeCell ref="J61:L61"/>
    <mergeCell ref="B62:L62"/>
    <mergeCell ref="B63:D63"/>
    <mergeCell ref="E63:H63"/>
    <mergeCell ref="I63:L63"/>
    <mergeCell ref="E58:G58"/>
    <mergeCell ref="H58:I58"/>
    <mergeCell ref="J58:L58"/>
    <mergeCell ref="B60:D60"/>
    <mergeCell ref="E60:G60"/>
    <mergeCell ref="H60:I60"/>
    <mergeCell ref="J60:L60"/>
    <mergeCell ref="H9:I9"/>
    <mergeCell ref="C2:I2"/>
    <mergeCell ref="C3:I3"/>
    <mergeCell ref="B5:H5"/>
    <mergeCell ref="B6:H6"/>
    <mergeCell ref="B7:H7"/>
    <mergeCell ref="B15:F15"/>
    <mergeCell ref="H15:L15"/>
    <mergeCell ref="B51:D51"/>
    <mergeCell ref="H51:I51"/>
    <mergeCell ref="B53:L53"/>
    <mergeCell ref="B42:L48"/>
    <mergeCell ref="B25:H25"/>
    <mergeCell ref="B24:F24"/>
    <mergeCell ref="B54:D54"/>
    <mergeCell ref="E54:L54"/>
    <mergeCell ref="B55:D55"/>
    <mergeCell ref="H76:I76"/>
    <mergeCell ref="E55:G55"/>
    <mergeCell ref="H55:I55"/>
    <mergeCell ref="J55:L55"/>
    <mergeCell ref="B56:D56"/>
    <mergeCell ref="E56:G56"/>
    <mergeCell ref="H56:I56"/>
    <mergeCell ref="J56:L56"/>
    <mergeCell ref="B57:D57"/>
    <mergeCell ref="E57:G57"/>
    <mergeCell ref="H57:I57"/>
    <mergeCell ref="J57:L57"/>
    <mergeCell ref="B58:D58"/>
  </mergeCells>
  <printOptions horizontalCentered="1" verticalCentered="1"/>
  <pageMargins left="0" right="0" top="0.39370078740157483" bottom="0.39370078740157483" header="0" footer="0"/>
  <pageSetup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topLeftCell="A87" workbookViewId="0">
      <selection activeCell="E1" sqref="E1:E114"/>
    </sheetView>
  </sheetViews>
  <sheetFormatPr baseColWidth="10" defaultRowHeight="14.5" x14ac:dyDescent="0.35"/>
  <cols>
    <col min="5" max="5" width="13.81640625" customWidth="1"/>
  </cols>
  <sheetData>
    <row r="1" spans="1:11" x14ac:dyDescent="0.35">
      <c r="E1" s="1" t="s">
        <v>288</v>
      </c>
    </row>
    <row r="2" spans="1:11" x14ac:dyDescent="0.35">
      <c r="E2" t="s">
        <v>289</v>
      </c>
    </row>
    <row r="3" spans="1:11" x14ac:dyDescent="0.35">
      <c r="A3" t="s">
        <v>172</v>
      </c>
      <c r="C3" t="s">
        <v>173</v>
      </c>
      <c r="E3" t="s">
        <v>277</v>
      </c>
      <c r="K3" t="s">
        <v>172</v>
      </c>
    </row>
    <row r="4" spans="1:11" x14ac:dyDescent="0.35">
      <c r="A4">
        <v>1</v>
      </c>
      <c r="C4" t="s">
        <v>174</v>
      </c>
      <c r="E4" t="s">
        <v>271</v>
      </c>
      <c r="K4">
        <v>1</v>
      </c>
    </row>
    <row r="5" spans="1:11" x14ac:dyDescent="0.35">
      <c r="A5">
        <v>2</v>
      </c>
      <c r="C5" t="s">
        <v>175</v>
      </c>
      <c r="E5" t="s">
        <v>278</v>
      </c>
      <c r="K5">
        <v>2</v>
      </c>
    </row>
    <row r="6" spans="1:11" x14ac:dyDescent="0.35">
      <c r="A6">
        <v>3</v>
      </c>
      <c r="C6" t="s">
        <v>276</v>
      </c>
      <c r="E6" s="1" t="s">
        <v>279</v>
      </c>
      <c r="K6">
        <v>3</v>
      </c>
    </row>
    <row r="7" spans="1:11" x14ac:dyDescent="0.35">
      <c r="A7">
        <v>4</v>
      </c>
      <c r="E7" s="1" t="s">
        <v>232</v>
      </c>
      <c r="K7">
        <v>4</v>
      </c>
    </row>
    <row r="8" spans="1:11" x14ac:dyDescent="0.35">
      <c r="E8" s="1" t="s">
        <v>233</v>
      </c>
    </row>
    <row r="9" spans="1:11" x14ac:dyDescent="0.35">
      <c r="E9" s="1" t="s">
        <v>234</v>
      </c>
    </row>
    <row r="10" spans="1:11" x14ac:dyDescent="0.35">
      <c r="E10" s="1" t="s">
        <v>235</v>
      </c>
    </row>
    <row r="11" spans="1:11" x14ac:dyDescent="0.35">
      <c r="E11" s="1" t="s">
        <v>236</v>
      </c>
    </row>
    <row r="12" spans="1:11" x14ac:dyDescent="0.35">
      <c r="E12" s="1" t="s">
        <v>237</v>
      </c>
    </row>
    <row r="13" spans="1:11" x14ac:dyDescent="0.35">
      <c r="E13" s="1" t="s">
        <v>290</v>
      </c>
    </row>
    <row r="14" spans="1:11" x14ac:dyDescent="0.35">
      <c r="E14" s="1" t="s">
        <v>241</v>
      </c>
    </row>
    <row r="15" spans="1:11" x14ac:dyDescent="0.35">
      <c r="E15" s="1" t="s">
        <v>242</v>
      </c>
    </row>
    <row r="16" spans="1:11" x14ac:dyDescent="0.35">
      <c r="E16" s="1" t="s">
        <v>249</v>
      </c>
    </row>
    <row r="17" spans="5:5" x14ac:dyDescent="0.35">
      <c r="E17" s="1" t="s">
        <v>252</v>
      </c>
    </row>
    <row r="18" spans="5:5" x14ac:dyDescent="0.35">
      <c r="E18" s="1" t="s">
        <v>291</v>
      </c>
    </row>
    <row r="19" spans="5:5" x14ac:dyDescent="0.35">
      <c r="E19" s="1" t="s">
        <v>238</v>
      </c>
    </row>
    <row r="20" spans="5:5" x14ac:dyDescent="0.35">
      <c r="E20" s="1" t="s">
        <v>243</v>
      </c>
    </row>
    <row r="21" spans="5:5" x14ac:dyDescent="0.35">
      <c r="E21" s="1" t="s">
        <v>239</v>
      </c>
    </row>
    <row r="22" spans="5:5" x14ac:dyDescent="0.35">
      <c r="E22" s="1" t="s">
        <v>240</v>
      </c>
    </row>
    <row r="23" spans="5:5" x14ac:dyDescent="0.35">
      <c r="E23" s="1" t="s">
        <v>245</v>
      </c>
    </row>
    <row r="24" spans="5:5" x14ac:dyDescent="0.35">
      <c r="E24" s="1" t="s">
        <v>246</v>
      </c>
    </row>
    <row r="25" spans="5:5" x14ac:dyDescent="0.35">
      <c r="E25" s="1" t="s">
        <v>247</v>
      </c>
    </row>
    <row r="26" spans="5:5" x14ac:dyDescent="0.35">
      <c r="E26" s="1" t="s">
        <v>248</v>
      </c>
    </row>
    <row r="27" spans="5:5" x14ac:dyDescent="0.35">
      <c r="E27" s="1" t="s">
        <v>250</v>
      </c>
    </row>
    <row r="28" spans="5:5" x14ac:dyDescent="0.35">
      <c r="E28" s="1" t="s">
        <v>251</v>
      </c>
    </row>
    <row r="29" spans="5:5" x14ac:dyDescent="0.35">
      <c r="E29" s="1" t="s">
        <v>213</v>
      </c>
    </row>
    <row r="30" spans="5:5" x14ac:dyDescent="0.35">
      <c r="E30" s="1" t="s">
        <v>206</v>
      </c>
    </row>
    <row r="31" spans="5:5" x14ac:dyDescent="0.35">
      <c r="E31" s="1" t="s">
        <v>258</v>
      </c>
    </row>
    <row r="32" spans="5:5" x14ac:dyDescent="0.35">
      <c r="E32" s="1" t="s">
        <v>221</v>
      </c>
    </row>
    <row r="33" spans="5:5" x14ac:dyDescent="0.35">
      <c r="E33" s="1" t="s">
        <v>214</v>
      </c>
    </row>
    <row r="34" spans="5:5" x14ac:dyDescent="0.35">
      <c r="E34" s="1" t="s">
        <v>231</v>
      </c>
    </row>
    <row r="35" spans="5:5" x14ac:dyDescent="0.35">
      <c r="E35" s="1" t="s">
        <v>292</v>
      </c>
    </row>
    <row r="36" spans="5:5" x14ac:dyDescent="0.35">
      <c r="E36" s="1" t="s">
        <v>293</v>
      </c>
    </row>
    <row r="37" spans="5:5" x14ac:dyDescent="0.35">
      <c r="E37" s="1" t="s">
        <v>225</v>
      </c>
    </row>
    <row r="38" spans="5:5" x14ac:dyDescent="0.35">
      <c r="E38" s="1" t="s">
        <v>323</v>
      </c>
    </row>
    <row r="39" spans="5:5" x14ac:dyDescent="0.35">
      <c r="E39" s="1" t="s">
        <v>294</v>
      </c>
    </row>
    <row r="40" spans="5:5" x14ac:dyDescent="0.35">
      <c r="E40" s="1" t="s">
        <v>215</v>
      </c>
    </row>
    <row r="41" spans="5:5" x14ac:dyDescent="0.35">
      <c r="E41" s="1" t="s">
        <v>224</v>
      </c>
    </row>
    <row r="42" spans="5:5" x14ac:dyDescent="0.35">
      <c r="E42" s="1" t="s">
        <v>198</v>
      </c>
    </row>
    <row r="43" spans="5:5" x14ac:dyDescent="0.35">
      <c r="E43" s="1" t="s">
        <v>295</v>
      </c>
    </row>
    <row r="44" spans="5:5" x14ac:dyDescent="0.35">
      <c r="E44" s="1" t="s">
        <v>197</v>
      </c>
    </row>
    <row r="45" spans="5:5" x14ac:dyDescent="0.35">
      <c r="E45" s="1" t="s">
        <v>296</v>
      </c>
    </row>
    <row r="46" spans="5:5" x14ac:dyDescent="0.35">
      <c r="E46" s="1" t="s">
        <v>297</v>
      </c>
    </row>
    <row r="47" spans="5:5" x14ac:dyDescent="0.35">
      <c r="E47" s="1" t="s">
        <v>298</v>
      </c>
    </row>
    <row r="48" spans="5:5" x14ac:dyDescent="0.35">
      <c r="E48" s="1" t="s">
        <v>202</v>
      </c>
    </row>
    <row r="49" spans="5:5" x14ac:dyDescent="0.35">
      <c r="E49" s="1" t="s">
        <v>201</v>
      </c>
    </row>
    <row r="50" spans="5:5" x14ac:dyDescent="0.35">
      <c r="E50" t="s">
        <v>272</v>
      </c>
    </row>
    <row r="51" spans="5:5" x14ac:dyDescent="0.35">
      <c r="E51" s="1" t="s">
        <v>244</v>
      </c>
    </row>
    <row r="52" spans="5:5" x14ac:dyDescent="0.35">
      <c r="E52" s="1" t="s">
        <v>207</v>
      </c>
    </row>
    <row r="53" spans="5:5" x14ac:dyDescent="0.35">
      <c r="E53" s="1" t="s">
        <v>273</v>
      </c>
    </row>
    <row r="54" spans="5:5" x14ac:dyDescent="0.35">
      <c r="E54" s="1" t="s">
        <v>200</v>
      </c>
    </row>
    <row r="55" spans="5:5" x14ac:dyDescent="0.35">
      <c r="E55" s="1" t="s">
        <v>199</v>
      </c>
    </row>
    <row r="56" spans="5:5" x14ac:dyDescent="0.35">
      <c r="E56" s="1" t="s">
        <v>287</v>
      </c>
    </row>
    <row r="57" spans="5:5" x14ac:dyDescent="0.35">
      <c r="E57" s="1" t="s">
        <v>280</v>
      </c>
    </row>
    <row r="58" spans="5:5" x14ac:dyDescent="0.35">
      <c r="E58" s="1" t="s">
        <v>299</v>
      </c>
    </row>
    <row r="59" spans="5:5" x14ac:dyDescent="0.35">
      <c r="E59" s="1" t="s">
        <v>300</v>
      </c>
    </row>
    <row r="60" spans="5:5" x14ac:dyDescent="0.35">
      <c r="E60" s="1" t="s">
        <v>301</v>
      </c>
    </row>
    <row r="61" spans="5:5" x14ac:dyDescent="0.35">
      <c r="E61" s="1" t="s">
        <v>302</v>
      </c>
    </row>
    <row r="62" spans="5:5" x14ac:dyDescent="0.35">
      <c r="E62" s="1" t="s">
        <v>303</v>
      </c>
    </row>
    <row r="63" spans="5:5" x14ac:dyDescent="0.35">
      <c r="E63" s="1" t="s">
        <v>304</v>
      </c>
    </row>
    <row r="64" spans="5:5" x14ac:dyDescent="0.35">
      <c r="E64" s="1" t="s">
        <v>305</v>
      </c>
    </row>
    <row r="65" spans="5:5" x14ac:dyDescent="0.35">
      <c r="E65" s="1" t="s">
        <v>306</v>
      </c>
    </row>
    <row r="66" spans="5:5" x14ac:dyDescent="0.35">
      <c r="E66" s="1" t="s">
        <v>228</v>
      </c>
    </row>
    <row r="67" spans="5:5" x14ac:dyDescent="0.35">
      <c r="E67" s="1" t="s">
        <v>212</v>
      </c>
    </row>
    <row r="68" spans="5:5" x14ac:dyDescent="0.35">
      <c r="E68" t="s">
        <v>307</v>
      </c>
    </row>
    <row r="69" spans="5:5" x14ac:dyDescent="0.35">
      <c r="E69" t="s">
        <v>308</v>
      </c>
    </row>
    <row r="70" spans="5:5" x14ac:dyDescent="0.35">
      <c r="E70" t="s">
        <v>309</v>
      </c>
    </row>
    <row r="71" spans="5:5" x14ac:dyDescent="0.35">
      <c r="E71" t="s">
        <v>310</v>
      </c>
    </row>
    <row r="72" spans="5:5" x14ac:dyDescent="0.35">
      <c r="E72" t="s">
        <v>254</v>
      </c>
    </row>
    <row r="73" spans="5:5" x14ac:dyDescent="0.35">
      <c r="E73" t="s">
        <v>274</v>
      </c>
    </row>
    <row r="74" spans="5:5" x14ac:dyDescent="0.35">
      <c r="E74" t="s">
        <v>255</v>
      </c>
    </row>
    <row r="75" spans="5:5" x14ac:dyDescent="0.35">
      <c r="E75" t="s">
        <v>257</v>
      </c>
    </row>
    <row r="76" spans="5:5" x14ac:dyDescent="0.35">
      <c r="E76" t="s">
        <v>256</v>
      </c>
    </row>
    <row r="77" spans="5:5" x14ac:dyDescent="0.35">
      <c r="E77" t="s">
        <v>311</v>
      </c>
    </row>
    <row r="78" spans="5:5" x14ac:dyDescent="0.35">
      <c r="E78" t="s">
        <v>312</v>
      </c>
    </row>
    <row r="79" spans="5:5" x14ac:dyDescent="0.35">
      <c r="E79" t="s">
        <v>218</v>
      </c>
    </row>
    <row r="80" spans="5:5" x14ac:dyDescent="0.35">
      <c r="E80" t="s">
        <v>219</v>
      </c>
    </row>
    <row r="81" spans="5:5" x14ac:dyDescent="0.35">
      <c r="E81" t="s">
        <v>313</v>
      </c>
    </row>
    <row r="82" spans="5:5" x14ac:dyDescent="0.35">
      <c r="E82" t="s">
        <v>314</v>
      </c>
    </row>
    <row r="83" spans="5:5" ht="43.5" x14ac:dyDescent="0.35">
      <c r="E83" s="72" t="s">
        <v>315</v>
      </c>
    </row>
    <row r="84" spans="5:5" x14ac:dyDescent="0.35">
      <c r="E84" t="s">
        <v>227</v>
      </c>
    </row>
    <row r="85" spans="5:5" x14ac:dyDescent="0.35">
      <c r="E85" t="s">
        <v>316</v>
      </c>
    </row>
    <row r="86" spans="5:5" x14ac:dyDescent="0.35">
      <c r="E86" t="s">
        <v>210</v>
      </c>
    </row>
    <row r="87" spans="5:5" x14ac:dyDescent="0.35">
      <c r="E87" t="s">
        <v>317</v>
      </c>
    </row>
    <row r="88" spans="5:5" x14ac:dyDescent="0.35">
      <c r="E88" t="s">
        <v>220</v>
      </c>
    </row>
    <row r="89" spans="5:5" x14ac:dyDescent="0.35">
      <c r="E89" t="s">
        <v>217</v>
      </c>
    </row>
    <row r="90" spans="5:5" x14ac:dyDescent="0.35">
      <c r="E90" t="s">
        <v>229</v>
      </c>
    </row>
    <row r="91" spans="5:5" x14ac:dyDescent="0.35">
      <c r="E91" t="s">
        <v>318</v>
      </c>
    </row>
    <row r="92" spans="5:5" x14ac:dyDescent="0.35">
      <c r="E92" t="s">
        <v>205</v>
      </c>
    </row>
    <row r="93" spans="5:5" x14ac:dyDescent="0.35">
      <c r="E93" t="s">
        <v>319</v>
      </c>
    </row>
    <row r="94" spans="5:5" x14ac:dyDescent="0.35">
      <c r="E94" t="s">
        <v>320</v>
      </c>
    </row>
    <row r="95" spans="5:5" x14ac:dyDescent="0.35">
      <c r="E95" t="s">
        <v>211</v>
      </c>
    </row>
    <row r="96" spans="5:5" x14ac:dyDescent="0.35">
      <c r="E96" t="s">
        <v>230</v>
      </c>
    </row>
    <row r="97" spans="5:5" x14ac:dyDescent="0.35">
      <c r="E97" t="s">
        <v>321</v>
      </c>
    </row>
    <row r="98" spans="5:5" x14ac:dyDescent="0.35">
      <c r="E98" t="s">
        <v>253</v>
      </c>
    </row>
    <row r="99" spans="5:5" x14ac:dyDescent="0.35">
      <c r="E99" t="s">
        <v>322</v>
      </c>
    </row>
    <row r="100" spans="5:5" x14ac:dyDescent="0.35">
      <c r="E100" t="s">
        <v>203</v>
      </c>
    </row>
    <row r="101" spans="5:5" x14ac:dyDescent="0.35">
      <c r="E101" t="s">
        <v>204</v>
      </c>
    </row>
    <row r="102" spans="5:5" x14ac:dyDescent="0.35">
      <c r="E102" t="s">
        <v>281</v>
      </c>
    </row>
    <row r="103" spans="5:5" x14ac:dyDescent="0.35">
      <c r="E103" t="s">
        <v>275</v>
      </c>
    </row>
    <row r="104" spans="5:5" x14ac:dyDescent="0.35">
      <c r="E104" t="s">
        <v>216</v>
      </c>
    </row>
    <row r="105" spans="5:5" x14ac:dyDescent="0.35">
      <c r="E105" t="s">
        <v>282</v>
      </c>
    </row>
    <row r="106" spans="5:5" x14ac:dyDescent="0.35">
      <c r="E106" t="s">
        <v>283</v>
      </c>
    </row>
    <row r="107" spans="5:5" x14ac:dyDescent="0.35">
      <c r="E107" t="s">
        <v>286</v>
      </c>
    </row>
    <row r="108" spans="5:5" x14ac:dyDescent="0.35">
      <c r="E108" t="s">
        <v>226</v>
      </c>
    </row>
    <row r="109" spans="5:5" x14ac:dyDescent="0.35">
      <c r="E109" t="s">
        <v>284</v>
      </c>
    </row>
    <row r="110" spans="5:5" x14ac:dyDescent="0.35">
      <c r="E110" t="s">
        <v>222</v>
      </c>
    </row>
    <row r="111" spans="5:5" x14ac:dyDescent="0.35">
      <c r="E111" t="s">
        <v>223</v>
      </c>
    </row>
    <row r="112" spans="5:5" x14ac:dyDescent="0.35">
      <c r="E112" t="s">
        <v>209</v>
      </c>
    </row>
    <row r="113" spans="5:5" x14ac:dyDescent="0.35">
      <c r="E113" t="s">
        <v>208</v>
      </c>
    </row>
    <row r="114" spans="5:5" x14ac:dyDescent="0.35">
      <c r="E114" t="s">
        <v>285</v>
      </c>
    </row>
  </sheetData>
  <conditionalFormatting sqref="E1:E86 E88:E94">
    <cfRule type="duplicateValues" dxfId="1" priority="2"/>
  </conditionalFormatting>
  <conditionalFormatting sqref="E87">
    <cfRule type="duplicateValues" dxfId="0"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zoomScale="90" zoomScaleNormal="90" workbookViewId="0">
      <selection activeCell="B3" sqref="B3"/>
    </sheetView>
  </sheetViews>
  <sheetFormatPr baseColWidth="10" defaultColWidth="0" defaultRowHeight="14.5" x14ac:dyDescent="0.35"/>
  <cols>
    <col min="1" max="1" width="1.453125" style="1" customWidth="1"/>
    <col min="2" max="2" width="7.453125" style="1" customWidth="1"/>
    <col min="3" max="3" width="9.81640625" style="1" customWidth="1"/>
    <col min="4" max="4" width="12.7265625" style="1" customWidth="1"/>
    <col min="5" max="5" width="12" style="1" customWidth="1"/>
    <col min="6" max="6" width="12.54296875" style="1" bestFit="1" customWidth="1"/>
    <col min="7" max="7" width="1.7265625" style="1" customWidth="1"/>
    <col min="8" max="8" width="8.81640625" style="1" customWidth="1"/>
    <col min="9" max="9" width="11.453125" style="1" customWidth="1"/>
    <col min="10" max="10" width="12.26953125" style="1" bestFit="1" customWidth="1"/>
    <col min="11" max="11" width="10.81640625" style="1" customWidth="1"/>
    <col min="12" max="12" width="11.453125" style="1" customWidth="1"/>
    <col min="13" max="13" width="1.1796875" style="1" customWidth="1"/>
    <col min="14" max="16384" width="11.453125" style="1" hidden="1"/>
  </cols>
  <sheetData>
    <row r="1" spans="2:12" ht="6" customHeight="1" x14ac:dyDescent="0.35"/>
    <row r="2" spans="2:12" ht="18.5" x14ac:dyDescent="0.35">
      <c r="C2" s="105" t="s">
        <v>26</v>
      </c>
      <c r="D2" s="105"/>
      <c r="E2" s="105"/>
      <c r="F2" s="105"/>
      <c r="G2" s="105"/>
      <c r="H2" s="105"/>
      <c r="I2" s="105"/>
    </row>
    <row r="3" spans="2:12" ht="18.5" x14ac:dyDescent="0.35">
      <c r="C3" s="105" t="s">
        <v>140</v>
      </c>
      <c r="D3" s="105"/>
      <c r="E3" s="105"/>
      <c r="F3" s="105"/>
      <c r="G3" s="105"/>
      <c r="H3" s="105"/>
      <c r="I3" s="105"/>
    </row>
    <row r="4" spans="2:12" x14ac:dyDescent="0.35">
      <c r="B4" s="1" t="s">
        <v>11</v>
      </c>
    </row>
    <row r="5" spans="2:12" x14ac:dyDescent="0.35">
      <c r="B5" s="106">
        <f>Simulador!E9</f>
        <v>0</v>
      </c>
      <c r="C5" s="106"/>
      <c r="D5" s="106"/>
      <c r="E5" s="106"/>
      <c r="F5" s="106"/>
      <c r="G5" s="106"/>
      <c r="H5" s="106"/>
      <c r="J5" s="1" t="s">
        <v>12</v>
      </c>
      <c r="L5" s="8">
        <f ca="1">TODAY()</f>
        <v>44900</v>
      </c>
    </row>
    <row r="6" spans="2:12" x14ac:dyDescent="0.35">
      <c r="B6" s="106">
        <f>Simulador!E7</f>
        <v>0</v>
      </c>
      <c r="C6" s="106"/>
      <c r="D6" s="106"/>
      <c r="E6" s="106"/>
      <c r="F6" s="106"/>
      <c r="G6" s="106"/>
      <c r="H6" s="106"/>
      <c r="L6" s="8"/>
    </row>
    <row r="7" spans="2:12" x14ac:dyDescent="0.35">
      <c r="B7" s="106">
        <f>Simulador!E11</f>
        <v>0</v>
      </c>
      <c r="C7" s="106"/>
      <c r="D7" s="106"/>
      <c r="E7" s="106"/>
      <c r="F7" s="106"/>
      <c r="G7" s="106"/>
      <c r="H7" s="106"/>
    </row>
    <row r="8" spans="2:12" ht="6.75" customHeight="1" x14ac:dyDescent="0.35">
      <c r="B8" s="7"/>
    </row>
    <row r="9" spans="2:12" x14ac:dyDescent="0.35">
      <c r="B9" s="7" t="s">
        <v>62</v>
      </c>
      <c r="F9" s="2">
        <f>Simulador!I21</f>
        <v>0</v>
      </c>
      <c r="H9" s="104"/>
      <c r="I9" s="104"/>
    </row>
    <row r="10" spans="2:12" x14ac:dyDescent="0.35">
      <c r="B10" s="7" t="s">
        <v>13</v>
      </c>
      <c r="F10" s="20">
        <f>Simulador!E19</f>
        <v>0</v>
      </c>
    </row>
    <row r="11" spans="2:12" x14ac:dyDescent="0.35">
      <c r="B11" s="7" t="s">
        <v>14</v>
      </c>
      <c r="F11" s="20">
        <f>Simulador!E21</f>
        <v>0</v>
      </c>
      <c r="I11" s="30"/>
      <c r="J11" s="30"/>
    </row>
    <row r="12" spans="2:12" x14ac:dyDescent="0.35">
      <c r="B12" s="7" t="s">
        <v>15</v>
      </c>
      <c r="F12" s="9">
        <f>Simulador!I19</f>
        <v>0</v>
      </c>
      <c r="K12" s="46"/>
    </row>
    <row r="13" spans="2:12" x14ac:dyDescent="0.35">
      <c r="B13" s="7" t="s">
        <v>141</v>
      </c>
      <c r="F13" s="50">
        <v>7.0000000000000001E-3</v>
      </c>
    </row>
    <row r="14" spans="2:12" ht="22.5" customHeight="1" x14ac:dyDescent="0.35">
      <c r="B14" s="96" t="s">
        <v>176</v>
      </c>
      <c r="C14" s="96"/>
      <c r="D14" s="96"/>
      <c r="E14" s="96"/>
      <c r="F14" s="96"/>
      <c r="H14" s="96" t="s">
        <v>176</v>
      </c>
      <c r="I14" s="96"/>
      <c r="J14" s="96"/>
      <c r="K14" s="96"/>
      <c r="L14" s="96"/>
    </row>
    <row r="15" spans="2:12" ht="29" x14ac:dyDescent="0.35">
      <c r="B15" s="4" t="s">
        <v>6</v>
      </c>
      <c r="C15" s="4" t="s">
        <v>7</v>
      </c>
      <c r="D15" s="4" t="s">
        <v>8</v>
      </c>
      <c r="E15" s="4" t="s">
        <v>10</v>
      </c>
      <c r="F15" s="4" t="s">
        <v>9</v>
      </c>
      <c r="H15" s="4" t="s">
        <v>6</v>
      </c>
      <c r="I15" s="4" t="s">
        <v>7</v>
      </c>
      <c r="J15" s="4" t="s">
        <v>8</v>
      </c>
      <c r="K15" s="4" t="s">
        <v>10</v>
      </c>
      <c r="L15" s="4" t="s">
        <v>9</v>
      </c>
    </row>
    <row r="16" spans="2:12" ht="18.75" customHeight="1" x14ac:dyDescent="0.35">
      <c r="B16" s="40">
        <v>1</v>
      </c>
      <c r="C16" s="29">
        <f ca="1">L5+31</f>
        <v>44931</v>
      </c>
      <c r="D16" s="26">
        <f>($F$11*50%)/5</f>
        <v>0</v>
      </c>
      <c r="E16" s="26">
        <f>IPMT($F$13,B16,5,-$F$11)</f>
        <v>0</v>
      </c>
      <c r="F16" s="26">
        <f>D16+E16</f>
        <v>0</v>
      </c>
      <c r="H16" s="40">
        <v>1</v>
      </c>
      <c r="I16" s="29" t="s">
        <v>165</v>
      </c>
      <c r="J16" s="26">
        <f t="shared" ref="J16:J39" si="0">($F$11*70%)/24</f>
        <v>0</v>
      </c>
      <c r="K16" s="26">
        <f>IPMT($F$13,H16,24,-($F$11*70%))</f>
        <v>0</v>
      </c>
      <c r="L16" s="26">
        <f t="shared" ref="L16:L39" si="1">J16+K16</f>
        <v>0</v>
      </c>
    </row>
    <row r="17" spans="2:12" ht="18.75" customHeight="1" x14ac:dyDescent="0.35">
      <c r="B17" s="41">
        <v>2</v>
      </c>
      <c r="C17" s="29">
        <f ca="1">C16+31</f>
        <v>44962</v>
      </c>
      <c r="D17" s="26">
        <f>($F$11*50%)/5</f>
        <v>0</v>
      </c>
      <c r="E17" s="26">
        <f>IPMT($F$13,B17,$B$20,-$F$11,$F$11*70%)</f>
        <v>0</v>
      </c>
      <c r="F17" s="26">
        <f>D17+E17</f>
        <v>0</v>
      </c>
      <c r="H17" s="41">
        <v>2</v>
      </c>
      <c r="I17" s="29" t="s">
        <v>142</v>
      </c>
      <c r="J17" s="26">
        <f t="shared" si="0"/>
        <v>0</v>
      </c>
      <c r="K17" s="26">
        <f>IPMT($F$13,H17,24,-($F$11*70%))</f>
        <v>0</v>
      </c>
      <c r="L17" s="26">
        <f t="shared" si="1"/>
        <v>0</v>
      </c>
    </row>
    <row r="18" spans="2:12" ht="18.75" customHeight="1" x14ac:dyDescent="0.35">
      <c r="B18" s="41">
        <v>3</v>
      </c>
      <c r="C18" s="29">
        <f ca="1">C17+31</f>
        <v>44993</v>
      </c>
      <c r="D18" s="26">
        <f>($F$11*50%)/5</f>
        <v>0</v>
      </c>
      <c r="E18" s="26">
        <f>IPMT($F$13,B18,$B$20,-$F$11,$F$11*70%)</f>
        <v>0</v>
      </c>
      <c r="F18" s="26">
        <f>D18+E18</f>
        <v>0</v>
      </c>
      <c r="H18" s="41">
        <v>3</v>
      </c>
      <c r="I18" s="29" t="s">
        <v>143</v>
      </c>
      <c r="J18" s="26">
        <f t="shared" si="0"/>
        <v>0</v>
      </c>
      <c r="K18" s="26">
        <f>IPMT($F$13,H18,24,-($F$11*70%))</f>
        <v>0</v>
      </c>
      <c r="L18" s="26">
        <f t="shared" si="1"/>
        <v>0</v>
      </c>
    </row>
    <row r="19" spans="2:12" ht="18.75" customHeight="1" x14ac:dyDescent="0.35">
      <c r="B19" s="41">
        <v>4</v>
      </c>
      <c r="C19" s="29">
        <f ca="1">C18+31</f>
        <v>45024</v>
      </c>
      <c r="D19" s="26">
        <f>($F$11*50%)/5</f>
        <v>0</v>
      </c>
      <c r="E19" s="26">
        <f>IPMT($F$13,B19,$B$20,-$F$11,$F$11*70%)</f>
        <v>0</v>
      </c>
      <c r="F19" s="26">
        <f>D19+E19</f>
        <v>0</v>
      </c>
      <c r="H19" s="41">
        <v>4</v>
      </c>
      <c r="I19" s="29" t="s">
        <v>144</v>
      </c>
      <c r="J19" s="26">
        <f t="shared" si="0"/>
        <v>0</v>
      </c>
      <c r="K19" s="26">
        <f>IPMT($F$13,H19,24,-($F$11*70%))</f>
        <v>0</v>
      </c>
      <c r="L19" s="26">
        <f t="shared" si="1"/>
        <v>0</v>
      </c>
    </row>
    <row r="20" spans="2:12" ht="18.75" customHeight="1" x14ac:dyDescent="0.35">
      <c r="B20" s="41">
        <v>5</v>
      </c>
      <c r="C20" s="29">
        <f ca="1">C19+31</f>
        <v>45055</v>
      </c>
      <c r="D20" s="26">
        <f>($F$11*50%)/5</f>
        <v>0</v>
      </c>
      <c r="E20" s="26">
        <f>IPMT($F$13,B20,$B$20,-$F$11,$F$11*70%)</f>
        <v>0</v>
      </c>
      <c r="F20" s="26">
        <f>D20+E20</f>
        <v>0</v>
      </c>
      <c r="H20" s="41">
        <v>5</v>
      </c>
      <c r="I20" s="29" t="s">
        <v>145</v>
      </c>
      <c r="J20" s="26">
        <f t="shared" si="0"/>
        <v>0</v>
      </c>
      <c r="K20" s="26">
        <f t="shared" ref="K20:K39" si="2">IPMT($F$13,H20,24,-($F$11*70%))</f>
        <v>0</v>
      </c>
      <c r="L20" s="26">
        <f t="shared" si="1"/>
        <v>0</v>
      </c>
    </row>
    <row r="21" spans="2:12" ht="18.75" customHeight="1" thickBot="1" x14ac:dyDescent="0.4">
      <c r="H21" s="41">
        <v>6</v>
      </c>
      <c r="I21" s="29" t="s">
        <v>146</v>
      </c>
      <c r="J21" s="26">
        <f t="shared" si="0"/>
        <v>0</v>
      </c>
      <c r="K21" s="26">
        <f t="shared" si="2"/>
        <v>0</v>
      </c>
      <c r="L21" s="26">
        <f t="shared" si="1"/>
        <v>0</v>
      </c>
    </row>
    <row r="22" spans="2:12" ht="18.75" customHeight="1" x14ac:dyDescent="0.35">
      <c r="B22" s="168" t="s">
        <v>167</v>
      </c>
      <c r="C22" s="169"/>
      <c r="D22" s="169"/>
      <c r="E22" s="169"/>
      <c r="F22" s="170"/>
      <c r="H22" s="41">
        <v>7</v>
      </c>
      <c r="I22" s="29" t="s">
        <v>147</v>
      </c>
      <c r="J22" s="26">
        <f t="shared" si="0"/>
        <v>0</v>
      </c>
      <c r="K22" s="26">
        <f t="shared" si="2"/>
        <v>0</v>
      </c>
      <c r="L22" s="26">
        <f t="shared" si="1"/>
        <v>0</v>
      </c>
    </row>
    <row r="23" spans="2:12" ht="18.75" customHeight="1" x14ac:dyDescent="0.35">
      <c r="B23" s="171"/>
      <c r="C23" s="102"/>
      <c r="D23" s="102"/>
      <c r="E23" s="102"/>
      <c r="F23" s="172"/>
      <c r="H23" s="41">
        <v>8</v>
      </c>
      <c r="I23" s="29" t="s">
        <v>148</v>
      </c>
      <c r="J23" s="26">
        <f t="shared" si="0"/>
        <v>0</v>
      </c>
      <c r="K23" s="26">
        <f t="shared" si="2"/>
        <v>0</v>
      </c>
      <c r="L23" s="26">
        <f t="shared" si="1"/>
        <v>0</v>
      </c>
    </row>
    <row r="24" spans="2:12" ht="18.75" customHeight="1" x14ac:dyDescent="0.35">
      <c r="B24" s="171"/>
      <c r="C24" s="102"/>
      <c r="D24" s="102"/>
      <c r="E24" s="102"/>
      <c r="F24" s="172"/>
      <c r="H24" s="41">
        <v>9</v>
      </c>
      <c r="I24" s="29" t="s">
        <v>149</v>
      </c>
      <c r="J24" s="26">
        <f t="shared" si="0"/>
        <v>0</v>
      </c>
      <c r="K24" s="26">
        <f t="shared" si="2"/>
        <v>0</v>
      </c>
      <c r="L24" s="26">
        <f t="shared" si="1"/>
        <v>0</v>
      </c>
    </row>
    <row r="25" spans="2:12" ht="18.75" customHeight="1" thickBot="1" x14ac:dyDescent="0.4">
      <c r="B25" s="173"/>
      <c r="C25" s="174"/>
      <c r="D25" s="174"/>
      <c r="E25" s="174"/>
      <c r="F25" s="175"/>
      <c r="H25" s="41">
        <v>10</v>
      </c>
      <c r="I25" s="29" t="s">
        <v>150</v>
      </c>
      <c r="J25" s="26">
        <f t="shared" si="0"/>
        <v>0</v>
      </c>
      <c r="K25" s="26">
        <f t="shared" si="2"/>
        <v>0</v>
      </c>
      <c r="L25" s="26">
        <f t="shared" si="1"/>
        <v>0</v>
      </c>
    </row>
    <row r="26" spans="2:12" ht="18.75" customHeight="1" x14ac:dyDescent="0.35">
      <c r="B26" s="28"/>
      <c r="C26" s="44"/>
      <c r="D26" s="45"/>
      <c r="E26" s="45"/>
      <c r="F26" s="45"/>
      <c r="H26" s="41">
        <v>11</v>
      </c>
      <c r="I26" s="29" t="s">
        <v>151</v>
      </c>
      <c r="J26" s="26">
        <f t="shared" si="0"/>
        <v>0</v>
      </c>
      <c r="K26" s="26">
        <f t="shared" si="2"/>
        <v>0</v>
      </c>
      <c r="L26" s="26">
        <f t="shared" si="1"/>
        <v>0</v>
      </c>
    </row>
    <row r="27" spans="2:12" ht="18.75" customHeight="1" x14ac:dyDescent="0.35">
      <c r="B27" s="28"/>
      <c r="C27" s="44"/>
      <c r="D27" s="45"/>
      <c r="E27" s="45"/>
      <c r="F27" s="45"/>
      <c r="H27" s="41">
        <v>12</v>
      </c>
      <c r="I27" s="29" t="s">
        <v>152</v>
      </c>
      <c r="J27" s="26">
        <f t="shared" si="0"/>
        <v>0</v>
      </c>
      <c r="K27" s="26">
        <f t="shared" si="2"/>
        <v>0</v>
      </c>
      <c r="L27" s="26">
        <f t="shared" si="1"/>
        <v>0</v>
      </c>
    </row>
    <row r="28" spans="2:12" ht="18.75" customHeight="1" x14ac:dyDescent="0.35">
      <c r="H28" s="41">
        <v>13</v>
      </c>
      <c r="I28" s="29" t="s">
        <v>153</v>
      </c>
      <c r="J28" s="26">
        <f t="shared" si="0"/>
        <v>0</v>
      </c>
      <c r="K28" s="26">
        <f t="shared" si="2"/>
        <v>0</v>
      </c>
      <c r="L28" s="26">
        <f t="shared" si="1"/>
        <v>0</v>
      </c>
    </row>
    <row r="29" spans="2:12" ht="18.75" customHeight="1" x14ac:dyDescent="0.35">
      <c r="H29" s="41">
        <v>14</v>
      </c>
      <c r="I29" s="29" t="s">
        <v>154</v>
      </c>
      <c r="J29" s="26">
        <f t="shared" si="0"/>
        <v>0</v>
      </c>
      <c r="K29" s="26">
        <f t="shared" si="2"/>
        <v>0</v>
      </c>
      <c r="L29" s="26">
        <f t="shared" si="1"/>
        <v>0</v>
      </c>
    </row>
    <row r="30" spans="2:12" ht="18.75" customHeight="1" x14ac:dyDescent="0.35">
      <c r="H30" s="41">
        <v>15</v>
      </c>
      <c r="I30" s="29" t="s">
        <v>155</v>
      </c>
      <c r="J30" s="26">
        <f t="shared" si="0"/>
        <v>0</v>
      </c>
      <c r="K30" s="26">
        <f t="shared" si="2"/>
        <v>0</v>
      </c>
      <c r="L30" s="26">
        <f t="shared" si="1"/>
        <v>0</v>
      </c>
    </row>
    <row r="31" spans="2:12" ht="18.75" customHeight="1" x14ac:dyDescent="0.35">
      <c r="B31" s="28"/>
      <c r="C31" s="44"/>
      <c r="D31" s="45"/>
      <c r="E31" s="45"/>
      <c r="F31" s="45"/>
      <c r="H31" s="41">
        <v>16</v>
      </c>
      <c r="I31" s="29" t="s">
        <v>156</v>
      </c>
      <c r="J31" s="26">
        <f t="shared" si="0"/>
        <v>0</v>
      </c>
      <c r="K31" s="26">
        <f t="shared" si="2"/>
        <v>0</v>
      </c>
      <c r="L31" s="26">
        <f t="shared" si="1"/>
        <v>0</v>
      </c>
    </row>
    <row r="32" spans="2:12" ht="18.75" customHeight="1" x14ac:dyDescent="0.35">
      <c r="B32" s="28"/>
      <c r="C32" s="44"/>
      <c r="D32" s="45"/>
      <c r="E32" s="45"/>
      <c r="F32" s="45"/>
      <c r="H32" s="41">
        <v>17</v>
      </c>
      <c r="I32" s="29" t="s">
        <v>157</v>
      </c>
      <c r="J32" s="26">
        <f t="shared" si="0"/>
        <v>0</v>
      </c>
      <c r="K32" s="26">
        <f t="shared" si="2"/>
        <v>0</v>
      </c>
      <c r="L32" s="26">
        <f t="shared" si="1"/>
        <v>0</v>
      </c>
    </row>
    <row r="33" spans="2:12" ht="18.75" customHeight="1" x14ac:dyDescent="0.35">
      <c r="B33" s="28"/>
      <c r="C33" s="44"/>
      <c r="D33" s="45"/>
      <c r="E33" s="45"/>
      <c r="F33" s="45"/>
      <c r="H33" s="41">
        <v>18</v>
      </c>
      <c r="I33" s="29" t="s">
        <v>158</v>
      </c>
      <c r="J33" s="26">
        <f t="shared" si="0"/>
        <v>0</v>
      </c>
      <c r="K33" s="26">
        <f t="shared" si="2"/>
        <v>0</v>
      </c>
      <c r="L33" s="26">
        <f t="shared" si="1"/>
        <v>0</v>
      </c>
    </row>
    <row r="34" spans="2:12" ht="18.75" customHeight="1" x14ac:dyDescent="0.35">
      <c r="B34" s="28"/>
      <c r="C34" s="44"/>
      <c r="D34" s="45"/>
      <c r="E34" s="45"/>
      <c r="F34" s="45"/>
      <c r="H34" s="41">
        <v>19</v>
      </c>
      <c r="I34" s="29" t="s">
        <v>159</v>
      </c>
      <c r="J34" s="26">
        <f t="shared" si="0"/>
        <v>0</v>
      </c>
      <c r="K34" s="26">
        <f t="shared" si="2"/>
        <v>0</v>
      </c>
      <c r="L34" s="26">
        <f t="shared" si="1"/>
        <v>0</v>
      </c>
    </row>
    <row r="35" spans="2:12" ht="18.75" customHeight="1" x14ac:dyDescent="0.35">
      <c r="B35" s="28"/>
      <c r="C35" s="44"/>
      <c r="D35" s="45"/>
      <c r="E35" s="45"/>
      <c r="F35" s="45"/>
      <c r="H35" s="41">
        <v>20</v>
      </c>
      <c r="I35" s="29" t="s">
        <v>160</v>
      </c>
      <c r="J35" s="26">
        <f t="shared" si="0"/>
        <v>0</v>
      </c>
      <c r="K35" s="26">
        <f t="shared" si="2"/>
        <v>0</v>
      </c>
      <c r="L35" s="26">
        <f t="shared" si="1"/>
        <v>0</v>
      </c>
    </row>
    <row r="36" spans="2:12" ht="18.75" customHeight="1" x14ac:dyDescent="0.35">
      <c r="B36" s="28"/>
      <c r="C36" s="44"/>
      <c r="D36" s="45"/>
      <c r="E36" s="45"/>
      <c r="F36" s="45"/>
      <c r="H36" s="41">
        <v>21</v>
      </c>
      <c r="I36" s="29" t="s">
        <v>161</v>
      </c>
      <c r="J36" s="26">
        <f t="shared" si="0"/>
        <v>0</v>
      </c>
      <c r="K36" s="26">
        <f t="shared" si="2"/>
        <v>0</v>
      </c>
      <c r="L36" s="26">
        <f t="shared" si="1"/>
        <v>0</v>
      </c>
    </row>
    <row r="37" spans="2:12" ht="18.75" customHeight="1" x14ac:dyDescent="0.35">
      <c r="B37" s="28"/>
      <c r="C37" s="44"/>
      <c r="D37" s="45"/>
      <c r="E37" s="45"/>
      <c r="F37" s="45"/>
      <c r="H37" s="41">
        <v>22</v>
      </c>
      <c r="I37" s="29" t="s">
        <v>162</v>
      </c>
      <c r="J37" s="26">
        <f t="shared" si="0"/>
        <v>0</v>
      </c>
      <c r="K37" s="26">
        <f t="shared" si="2"/>
        <v>0</v>
      </c>
      <c r="L37" s="26">
        <f t="shared" si="1"/>
        <v>0</v>
      </c>
    </row>
    <row r="38" spans="2:12" ht="18.75" customHeight="1" x14ac:dyDescent="0.35">
      <c r="B38" s="28"/>
      <c r="C38" s="44"/>
      <c r="D38" s="45"/>
      <c r="E38" s="45"/>
      <c r="F38" s="45"/>
      <c r="H38" s="41">
        <v>23</v>
      </c>
      <c r="I38" s="29" t="s">
        <v>163</v>
      </c>
      <c r="J38" s="26">
        <f t="shared" si="0"/>
        <v>0</v>
      </c>
      <c r="K38" s="26">
        <f t="shared" si="2"/>
        <v>0</v>
      </c>
      <c r="L38" s="26">
        <f t="shared" si="1"/>
        <v>0</v>
      </c>
    </row>
    <row r="39" spans="2:12" ht="18.75" customHeight="1" x14ac:dyDescent="0.35">
      <c r="B39" s="28"/>
      <c r="C39" s="44"/>
      <c r="D39" s="45"/>
      <c r="E39" s="45"/>
      <c r="F39" s="45"/>
      <c r="H39" s="41">
        <v>24</v>
      </c>
      <c r="I39" s="29" t="s">
        <v>164</v>
      </c>
      <c r="J39" s="26">
        <f t="shared" si="0"/>
        <v>0</v>
      </c>
      <c r="K39" s="26">
        <f t="shared" si="2"/>
        <v>0</v>
      </c>
      <c r="L39" s="26">
        <f t="shared" si="1"/>
        <v>0</v>
      </c>
    </row>
    <row r="40" spans="2:12" ht="9" customHeight="1" thickBot="1" x14ac:dyDescent="0.4">
      <c r="E40" s="14"/>
      <c r="F40" s="24"/>
      <c r="G40" s="14"/>
      <c r="H40" s="14"/>
      <c r="I40" s="14"/>
    </row>
    <row r="41" spans="2:12" ht="18.75" customHeight="1" thickBot="1" x14ac:dyDescent="0.4">
      <c r="B41" s="97" t="s">
        <v>55</v>
      </c>
      <c r="C41" s="97"/>
      <c r="D41" s="97"/>
      <c r="E41" s="39" t="s">
        <v>56</v>
      </c>
      <c r="F41" s="34"/>
      <c r="G41" s="42"/>
      <c r="H41" s="98" t="s">
        <v>57</v>
      </c>
      <c r="I41" s="99"/>
      <c r="J41" s="34"/>
      <c r="K41" s="42"/>
      <c r="L41" s="14"/>
    </row>
    <row r="42" spans="2:12" ht="6" customHeight="1" x14ac:dyDescent="0.35"/>
    <row r="43" spans="2:12" ht="15" customHeight="1" x14ac:dyDescent="0.35">
      <c r="B43" s="100" t="s">
        <v>17</v>
      </c>
      <c r="C43" s="101"/>
      <c r="D43" s="101"/>
      <c r="E43" s="101"/>
      <c r="F43" s="101"/>
      <c r="G43" s="101"/>
      <c r="H43" s="101"/>
      <c r="I43" s="101"/>
      <c r="J43" s="101"/>
      <c r="K43" s="101"/>
      <c r="L43" s="101"/>
    </row>
    <row r="44" spans="2:12" x14ac:dyDescent="0.35">
      <c r="B44" s="87" t="s">
        <v>18</v>
      </c>
      <c r="C44" s="88"/>
      <c r="D44" s="88"/>
      <c r="E44" s="89"/>
      <c r="F44" s="90"/>
      <c r="G44" s="90"/>
      <c r="H44" s="90"/>
      <c r="I44" s="90"/>
      <c r="J44" s="90"/>
      <c r="K44" s="90"/>
      <c r="L44" s="91"/>
    </row>
    <row r="45" spans="2:12" x14ac:dyDescent="0.35">
      <c r="B45" s="87" t="s">
        <v>19</v>
      </c>
      <c r="C45" s="88"/>
      <c r="D45" s="88"/>
      <c r="E45" s="89"/>
      <c r="F45" s="90"/>
      <c r="G45" s="91"/>
      <c r="H45" s="87" t="s">
        <v>20</v>
      </c>
      <c r="I45" s="92"/>
      <c r="J45" s="89"/>
      <c r="K45" s="90"/>
      <c r="L45" s="91"/>
    </row>
    <row r="46" spans="2:12" x14ac:dyDescent="0.35">
      <c r="B46" s="87" t="s">
        <v>21</v>
      </c>
      <c r="C46" s="88"/>
      <c r="D46" s="88"/>
      <c r="E46" s="89"/>
      <c r="F46" s="90"/>
      <c r="G46" s="91"/>
      <c r="H46" s="87" t="s">
        <v>22</v>
      </c>
      <c r="I46" s="92"/>
      <c r="J46" s="93"/>
      <c r="K46" s="94"/>
      <c r="L46" s="95"/>
    </row>
    <row r="47" spans="2:12" x14ac:dyDescent="0.35">
      <c r="B47" s="87" t="s">
        <v>23</v>
      </c>
      <c r="C47" s="88"/>
      <c r="D47" s="88"/>
      <c r="E47" s="89"/>
      <c r="F47" s="90"/>
      <c r="G47" s="91"/>
      <c r="H47" s="87" t="s">
        <v>24</v>
      </c>
      <c r="I47" s="92"/>
      <c r="J47" s="93"/>
      <c r="K47" s="94"/>
      <c r="L47" s="95"/>
    </row>
    <row r="48" spans="2:12" x14ac:dyDescent="0.35">
      <c r="B48" s="87" t="s">
        <v>25</v>
      </c>
      <c r="C48" s="88"/>
      <c r="D48" s="88"/>
      <c r="E48" s="89"/>
      <c r="F48" s="90"/>
      <c r="G48" s="91"/>
      <c r="H48" s="87" t="s">
        <v>27</v>
      </c>
      <c r="I48" s="92"/>
      <c r="J48" s="107"/>
      <c r="K48" s="107"/>
      <c r="L48" s="107"/>
    </row>
    <row r="49" spans="2:12" x14ac:dyDescent="0.35">
      <c r="B49" s="21" t="s">
        <v>54</v>
      </c>
      <c r="C49" s="22"/>
      <c r="D49" s="22"/>
      <c r="E49" s="14" t="s">
        <v>53</v>
      </c>
      <c r="F49" s="43"/>
      <c r="G49" s="14"/>
      <c r="H49" s="22" t="s">
        <v>28</v>
      </c>
      <c r="I49" s="14"/>
      <c r="J49" s="43"/>
      <c r="K49" s="42"/>
      <c r="L49" s="14"/>
    </row>
    <row r="50" spans="2:12" ht="27" customHeight="1" x14ac:dyDescent="0.35">
      <c r="B50" s="108" t="s">
        <v>29</v>
      </c>
      <c r="C50" s="109"/>
      <c r="D50" s="109"/>
      <c r="E50" s="89"/>
      <c r="F50" s="90"/>
      <c r="G50" s="91"/>
      <c r="H50" s="110" t="s">
        <v>30</v>
      </c>
      <c r="I50" s="110"/>
      <c r="J50" s="111"/>
      <c r="K50" s="111"/>
      <c r="L50" s="111"/>
    </row>
    <row r="51" spans="2:12" x14ac:dyDescent="0.35">
      <c r="B51" s="87" t="s">
        <v>31</v>
      </c>
      <c r="C51" s="92"/>
      <c r="D51" s="47"/>
      <c r="E51" s="3" t="s">
        <v>24</v>
      </c>
      <c r="F51" s="112"/>
      <c r="G51" s="113"/>
      <c r="H51" s="114"/>
      <c r="I51" s="35" t="s">
        <v>58</v>
      </c>
      <c r="J51" s="93"/>
      <c r="K51" s="94"/>
      <c r="L51" s="95"/>
    </row>
    <row r="52" spans="2:12" ht="15" customHeight="1" x14ac:dyDescent="0.35">
      <c r="B52" s="100" t="s">
        <v>32</v>
      </c>
      <c r="C52" s="101"/>
      <c r="D52" s="101"/>
      <c r="E52" s="101"/>
      <c r="F52" s="101"/>
      <c r="G52" s="101"/>
      <c r="H52" s="101"/>
      <c r="I52" s="101"/>
      <c r="J52" s="101"/>
      <c r="K52" s="101"/>
      <c r="L52" s="101"/>
    </row>
    <row r="53" spans="2:12" x14ac:dyDescent="0.35">
      <c r="B53" s="115" t="s">
        <v>33</v>
      </c>
      <c r="C53" s="116"/>
      <c r="D53" s="117"/>
      <c r="E53" s="115" t="s">
        <v>34</v>
      </c>
      <c r="F53" s="116"/>
      <c r="G53" s="116"/>
      <c r="H53" s="117"/>
      <c r="I53" s="118" t="s">
        <v>35</v>
      </c>
      <c r="J53" s="118"/>
      <c r="K53" s="118"/>
      <c r="L53" s="118"/>
    </row>
    <row r="54" spans="2:12" x14ac:dyDescent="0.35">
      <c r="B54" s="93"/>
      <c r="C54" s="94"/>
      <c r="D54" s="95"/>
      <c r="E54" s="89"/>
      <c r="F54" s="90"/>
      <c r="G54" s="90"/>
      <c r="H54" s="91"/>
      <c r="I54" s="119"/>
      <c r="J54" s="119"/>
      <c r="K54" s="119"/>
      <c r="L54" s="119"/>
    </row>
    <row r="55" spans="2:12" x14ac:dyDescent="0.35">
      <c r="B55" s="93"/>
      <c r="C55" s="94"/>
      <c r="D55" s="95"/>
      <c r="E55" s="89"/>
      <c r="F55" s="90"/>
      <c r="G55" s="90"/>
      <c r="H55" s="91"/>
      <c r="I55" s="119"/>
      <c r="J55" s="119"/>
      <c r="K55" s="119"/>
      <c r="L55" s="119"/>
    </row>
    <row r="56" spans="2:12" x14ac:dyDescent="0.35">
      <c r="B56" s="120" t="s">
        <v>36</v>
      </c>
      <c r="C56" s="121"/>
      <c r="D56" s="121"/>
      <c r="E56" s="121"/>
      <c r="F56" s="121"/>
      <c r="G56" s="122"/>
      <c r="H56" s="123" t="s">
        <v>37</v>
      </c>
      <c r="I56" s="123"/>
      <c r="J56" s="123"/>
      <c r="K56" s="123"/>
      <c r="L56" s="123"/>
    </row>
    <row r="57" spans="2:12" ht="18.75" customHeight="1" x14ac:dyDescent="0.35">
      <c r="B57" s="87" t="s">
        <v>38</v>
      </c>
      <c r="C57" s="88"/>
      <c r="D57" s="92"/>
      <c r="E57" s="125"/>
      <c r="F57" s="126"/>
      <c r="G57" s="127"/>
      <c r="H57" s="87" t="s">
        <v>41</v>
      </c>
      <c r="I57" s="88"/>
      <c r="J57" s="88"/>
      <c r="K57" s="124"/>
      <c r="L57" s="124"/>
    </row>
    <row r="58" spans="2:12" ht="18.75" customHeight="1" x14ac:dyDescent="0.35">
      <c r="B58" s="87" t="s">
        <v>39</v>
      </c>
      <c r="C58" s="88"/>
      <c r="D58" s="92"/>
      <c r="E58" s="125"/>
      <c r="F58" s="126"/>
      <c r="G58" s="127"/>
      <c r="H58" s="87" t="s">
        <v>42</v>
      </c>
      <c r="I58" s="88"/>
      <c r="J58" s="88"/>
      <c r="K58" s="124"/>
      <c r="L58" s="124"/>
    </row>
    <row r="59" spans="2:12" ht="18.75" customHeight="1" x14ac:dyDescent="0.35">
      <c r="B59" s="141" t="s">
        <v>40</v>
      </c>
      <c r="C59" s="142"/>
      <c r="D59" s="143"/>
      <c r="E59" s="149"/>
      <c r="F59" s="150"/>
      <c r="G59" s="151"/>
      <c r="H59" s="87" t="s">
        <v>43</v>
      </c>
      <c r="I59" s="88"/>
      <c r="J59" s="88"/>
      <c r="K59" s="124"/>
      <c r="L59" s="124"/>
    </row>
    <row r="60" spans="2:12" ht="18.75" customHeight="1" x14ac:dyDescent="0.35">
      <c r="B60" s="144"/>
      <c r="C60" s="97"/>
      <c r="D60" s="145"/>
      <c r="E60" s="152"/>
      <c r="F60" s="153"/>
      <c r="G60" s="154"/>
      <c r="H60" s="87" t="s">
        <v>44</v>
      </c>
      <c r="I60" s="88"/>
      <c r="J60" s="88"/>
      <c r="K60" s="124"/>
      <c r="L60" s="124"/>
    </row>
    <row r="61" spans="2:12" ht="18.75" customHeight="1" x14ac:dyDescent="0.35">
      <c r="B61" s="146"/>
      <c r="C61" s="147"/>
      <c r="D61" s="148"/>
      <c r="E61" s="155"/>
      <c r="F61" s="156"/>
      <c r="G61" s="157"/>
      <c r="H61" s="87" t="s">
        <v>45</v>
      </c>
      <c r="I61" s="88"/>
      <c r="J61" s="88"/>
      <c r="K61" s="124"/>
      <c r="L61" s="124"/>
    </row>
    <row r="62" spans="2:12" ht="18.75" customHeight="1" x14ac:dyDescent="0.35">
      <c r="B62" s="131" t="s">
        <v>46</v>
      </c>
      <c r="C62" s="132"/>
      <c r="D62" s="133"/>
      <c r="E62" s="134">
        <f>SUM(E57:G61)</f>
        <v>0</v>
      </c>
      <c r="F62" s="135"/>
      <c r="G62" s="136"/>
      <c r="H62" s="137" t="s">
        <v>46</v>
      </c>
      <c r="I62" s="138"/>
      <c r="J62" s="139"/>
      <c r="K62" s="134">
        <f>SUM(K57:L61)</f>
        <v>0</v>
      </c>
      <c r="L62" s="136"/>
    </row>
    <row r="63" spans="2:12" ht="38.25" customHeight="1" x14ac:dyDescent="0.35">
      <c r="B63" s="100" t="s">
        <v>138</v>
      </c>
      <c r="C63" s="101"/>
      <c r="D63" s="101"/>
      <c r="E63" s="101"/>
      <c r="F63" s="101"/>
      <c r="G63" s="101"/>
      <c r="H63" s="101"/>
      <c r="I63" s="101"/>
      <c r="J63" s="101"/>
      <c r="K63" s="101"/>
      <c r="L63" s="101"/>
    </row>
    <row r="64" spans="2:12" ht="18.75" customHeight="1" x14ac:dyDescent="0.35">
      <c r="B64" s="21" t="s">
        <v>21</v>
      </c>
      <c r="C64" s="3"/>
      <c r="D64" s="3"/>
      <c r="E64" s="89"/>
      <c r="F64" s="90"/>
      <c r="G64" s="91"/>
      <c r="H64" s="3" t="s">
        <v>22</v>
      </c>
      <c r="I64" s="111"/>
      <c r="J64" s="111"/>
      <c r="K64" s="111"/>
      <c r="L64" s="111"/>
    </row>
    <row r="65" spans="2:12" ht="18.75" customHeight="1" x14ac:dyDescent="0.35">
      <c r="B65" s="21" t="s">
        <v>23</v>
      </c>
      <c r="C65" s="3"/>
      <c r="D65" s="3"/>
      <c r="E65" s="89"/>
      <c r="F65" s="90"/>
      <c r="G65" s="91"/>
      <c r="H65" s="38" t="s">
        <v>24</v>
      </c>
      <c r="I65" s="140"/>
      <c r="J65" s="140"/>
      <c r="K65" s="140"/>
      <c r="L65" s="140"/>
    </row>
    <row r="66" spans="2:12" ht="17.25" customHeight="1" x14ac:dyDescent="0.35">
      <c r="B66" s="128" t="s">
        <v>139</v>
      </c>
      <c r="C66" s="129"/>
      <c r="D66" s="129"/>
      <c r="E66" s="129"/>
      <c r="F66" s="129"/>
      <c r="G66" s="130"/>
      <c r="H66" s="89"/>
      <c r="I66" s="90"/>
      <c r="J66" s="90"/>
      <c r="K66" s="90"/>
      <c r="L66" s="91"/>
    </row>
    <row r="67" spans="2:12" ht="18" customHeight="1" x14ac:dyDescent="0.35">
      <c r="B67" s="100" t="s">
        <v>47</v>
      </c>
      <c r="C67" s="101"/>
      <c r="D67" s="101"/>
      <c r="E67" s="101"/>
      <c r="F67" s="101"/>
      <c r="G67" s="101"/>
      <c r="H67" s="101"/>
      <c r="I67" s="101"/>
      <c r="J67" s="101"/>
      <c r="K67" s="101"/>
      <c r="L67" s="101"/>
    </row>
    <row r="68" spans="2:12" ht="147.75" customHeight="1" x14ac:dyDescent="0.35">
      <c r="B68" s="176" t="s">
        <v>168</v>
      </c>
      <c r="C68" s="176"/>
      <c r="D68" s="176"/>
      <c r="E68" s="176"/>
      <c r="F68" s="176"/>
      <c r="G68" s="176"/>
      <c r="H68" s="176"/>
      <c r="I68" s="176"/>
      <c r="J68" s="176"/>
      <c r="K68" s="176"/>
      <c r="L68" s="176"/>
    </row>
    <row r="69" spans="2:12" ht="147.75" customHeight="1" x14ac:dyDescent="0.35">
      <c r="B69" s="176"/>
      <c r="C69" s="176"/>
      <c r="D69" s="176"/>
      <c r="E69" s="176"/>
      <c r="F69" s="176"/>
      <c r="G69" s="176"/>
      <c r="H69" s="176"/>
      <c r="I69" s="176"/>
      <c r="J69" s="176"/>
      <c r="K69" s="176"/>
      <c r="L69" s="176"/>
    </row>
    <row r="70" spans="2:12" ht="104.25" customHeight="1" x14ac:dyDescent="0.35">
      <c r="B70" s="176"/>
      <c r="C70" s="176"/>
      <c r="D70" s="176"/>
      <c r="E70" s="176"/>
      <c r="F70" s="176"/>
      <c r="G70" s="176"/>
      <c r="H70" s="176"/>
      <c r="I70" s="176"/>
      <c r="J70" s="176"/>
      <c r="K70" s="176"/>
      <c r="L70" s="176"/>
    </row>
    <row r="71" spans="2:12" ht="9.75" customHeight="1" x14ac:dyDescent="0.35">
      <c r="B71" s="36"/>
      <c r="C71" s="37"/>
      <c r="D71" s="37"/>
      <c r="E71" s="37"/>
      <c r="F71" s="37"/>
      <c r="G71" s="37"/>
      <c r="H71" s="37"/>
      <c r="I71" s="37"/>
      <c r="J71" s="37"/>
      <c r="K71" s="37"/>
      <c r="L71" s="37"/>
    </row>
    <row r="72" spans="2:12" x14ac:dyDescent="0.35">
      <c r="B72" s="1" t="s">
        <v>48</v>
      </c>
    </row>
    <row r="73" spans="2:12" x14ac:dyDescent="0.35">
      <c r="F73" s="163"/>
      <c r="L73" s="163"/>
    </row>
    <row r="74" spans="2:12" x14ac:dyDescent="0.35">
      <c r="F74" s="163"/>
      <c r="L74" s="163"/>
    </row>
    <row r="75" spans="2:12" x14ac:dyDescent="0.35">
      <c r="F75" s="163"/>
      <c r="L75" s="163"/>
    </row>
    <row r="77" spans="2:12" ht="15" thickBot="1" x14ac:dyDescent="0.4">
      <c r="B77" s="164"/>
      <c r="C77" s="164"/>
      <c r="D77" s="164"/>
      <c r="H77" s="164"/>
      <c r="I77" s="164"/>
      <c r="J77" s="164"/>
    </row>
    <row r="78" spans="2:12" ht="15" thickTop="1" x14ac:dyDescent="0.35">
      <c r="B78" s="1" t="s">
        <v>49</v>
      </c>
      <c r="C78" s="49"/>
      <c r="D78" s="49"/>
      <c r="H78" s="1" t="s">
        <v>50</v>
      </c>
      <c r="I78" s="49"/>
      <c r="J78" s="49"/>
    </row>
    <row r="79" spans="2:12" x14ac:dyDescent="0.35">
      <c r="B79" s="48" t="s">
        <v>51</v>
      </c>
      <c r="C79" s="49"/>
      <c r="D79" s="49"/>
      <c r="H79" s="48" t="s">
        <v>51</v>
      </c>
      <c r="I79" s="49"/>
      <c r="J79" s="49"/>
    </row>
    <row r="80" spans="2:12" x14ac:dyDescent="0.35">
      <c r="B80" s="48"/>
      <c r="C80" s="49"/>
      <c r="D80" s="49"/>
      <c r="H80" s="48"/>
      <c r="I80" s="49"/>
      <c r="J80" s="49"/>
    </row>
    <row r="81" spans="2:12" x14ac:dyDescent="0.35">
      <c r="B81" s="48"/>
      <c r="C81" s="49"/>
      <c r="D81" s="49"/>
      <c r="H81" s="48"/>
      <c r="I81" s="49"/>
      <c r="J81" s="49"/>
    </row>
    <row r="82" spans="2:12" ht="6" customHeight="1" x14ac:dyDescent="0.35"/>
    <row r="83" spans="2:12" ht="15" customHeight="1" x14ac:dyDescent="0.35">
      <c r="B83" s="158" t="s">
        <v>170</v>
      </c>
      <c r="C83" s="159"/>
      <c r="D83" s="159"/>
      <c r="E83" s="159"/>
      <c r="F83" s="159"/>
      <c r="G83" s="159"/>
      <c r="H83" s="159"/>
      <c r="I83" s="159"/>
      <c r="J83" s="159"/>
      <c r="K83" s="159"/>
      <c r="L83" s="159"/>
    </row>
    <row r="84" spans="2:12" x14ac:dyDescent="0.35">
      <c r="B84" s="23" t="s">
        <v>52</v>
      </c>
      <c r="C84" s="5"/>
      <c r="D84" s="5"/>
      <c r="E84" s="5"/>
      <c r="F84" s="5"/>
      <c r="G84" s="5"/>
      <c r="H84" s="5"/>
      <c r="I84" s="5"/>
      <c r="J84" s="5"/>
      <c r="K84" s="5"/>
      <c r="L84" s="6"/>
    </row>
    <row r="85" spans="2:12" ht="61.5" customHeight="1" x14ac:dyDescent="0.35">
      <c r="B85" s="146"/>
      <c r="C85" s="147"/>
      <c r="D85" s="147"/>
      <c r="E85" s="147"/>
      <c r="F85" s="147"/>
      <c r="G85" s="147"/>
      <c r="H85" s="147"/>
      <c r="I85" s="147"/>
      <c r="J85" s="147"/>
      <c r="K85" s="147"/>
      <c r="L85" s="148"/>
    </row>
    <row r="87" spans="2:12" ht="15" customHeight="1" x14ac:dyDescent="0.35">
      <c r="B87" s="160" t="s">
        <v>59</v>
      </c>
      <c r="C87" s="161"/>
      <c r="D87" s="161"/>
      <c r="E87" s="161"/>
      <c r="F87" s="161"/>
      <c r="G87" s="161"/>
      <c r="H87" s="161"/>
      <c r="I87" s="161"/>
      <c r="J87" s="161"/>
      <c r="K87" s="161"/>
      <c r="L87" s="161"/>
    </row>
    <row r="88" spans="2:12" ht="126" customHeight="1" x14ac:dyDescent="0.35">
      <c r="B88" s="162" t="s">
        <v>169</v>
      </c>
      <c r="C88" s="162"/>
      <c r="D88" s="162"/>
      <c r="E88" s="162"/>
      <c r="F88" s="162"/>
      <c r="G88" s="162"/>
      <c r="H88" s="162"/>
      <c r="I88" s="162"/>
      <c r="J88" s="162"/>
      <c r="K88" s="162"/>
      <c r="L88" s="162"/>
    </row>
  </sheetData>
  <dataConsolidate function="stdDev"/>
  <customSheetViews>
    <customSheetView guid="{899078C3-A726-4718-A992-AD82510725CC}" showGridLines="0" showRowCol="0" hiddenColumns="1" topLeftCell="A37">
      <selection activeCell="F41" sqref="F41"/>
      <pageMargins left="0" right="0" top="0.39370078740157483" bottom="0.39370078740157483" header="0" footer="0"/>
      <printOptions horizontalCentered="1" verticalCentered="1"/>
      <pageSetup scale="87" orientation="portrait" r:id="rId1"/>
    </customSheetView>
  </customSheetViews>
  <mergeCells count="86">
    <mergeCell ref="B51:C51"/>
    <mergeCell ref="J51:L51"/>
    <mergeCell ref="B50:D50"/>
    <mergeCell ref="B63:L63"/>
    <mergeCell ref="E64:G64"/>
    <mergeCell ref="I64:L64"/>
    <mergeCell ref="H58:J58"/>
    <mergeCell ref="H59:J59"/>
    <mergeCell ref="H60:J60"/>
    <mergeCell ref="H61:J61"/>
    <mergeCell ref="K58:L58"/>
    <mergeCell ref="E58:G58"/>
    <mergeCell ref="E62:G62"/>
    <mergeCell ref="E59:G61"/>
    <mergeCell ref="B58:D58"/>
    <mergeCell ref="B55:D55"/>
    <mergeCell ref="B66:G66"/>
    <mergeCell ref="I65:L65"/>
    <mergeCell ref="B67:L67"/>
    <mergeCell ref="B87:L87"/>
    <mergeCell ref="H66:L66"/>
    <mergeCell ref="E65:G65"/>
    <mergeCell ref="B68:L70"/>
    <mergeCell ref="B88:L88"/>
    <mergeCell ref="B83:L83"/>
    <mergeCell ref="B85:L85"/>
    <mergeCell ref="F73:F75"/>
    <mergeCell ref="L73:L75"/>
    <mergeCell ref="H77:J77"/>
    <mergeCell ref="B77:D77"/>
    <mergeCell ref="B48:D48"/>
    <mergeCell ref="E45:G45"/>
    <mergeCell ref="E46:G46"/>
    <mergeCell ref="E47:G47"/>
    <mergeCell ref="E48:G48"/>
    <mergeCell ref="C2:I2"/>
    <mergeCell ref="C3:I3"/>
    <mergeCell ref="B43:L43"/>
    <mergeCell ref="H41:I41"/>
    <mergeCell ref="E44:L44"/>
    <mergeCell ref="B44:D44"/>
    <mergeCell ref="B5:H5"/>
    <mergeCell ref="B6:H6"/>
    <mergeCell ref="B7:H7"/>
    <mergeCell ref="H9:I9"/>
    <mergeCell ref="B14:F14"/>
    <mergeCell ref="H14:L14"/>
    <mergeCell ref="B22:F25"/>
    <mergeCell ref="B41:D41"/>
    <mergeCell ref="H45:I45"/>
    <mergeCell ref="H46:I46"/>
    <mergeCell ref="H47:I47"/>
    <mergeCell ref="H48:I48"/>
    <mergeCell ref="B52:L52"/>
    <mergeCell ref="J45:L45"/>
    <mergeCell ref="J46:L46"/>
    <mergeCell ref="J47:L47"/>
    <mergeCell ref="J48:L48"/>
    <mergeCell ref="E50:G50"/>
    <mergeCell ref="H50:I50"/>
    <mergeCell ref="J50:L50"/>
    <mergeCell ref="F51:H51"/>
    <mergeCell ref="B45:D45"/>
    <mergeCell ref="B46:D46"/>
    <mergeCell ref="B47:D47"/>
    <mergeCell ref="K57:L57"/>
    <mergeCell ref="I53:L53"/>
    <mergeCell ref="E54:H54"/>
    <mergeCell ref="I54:L54"/>
    <mergeCell ref="B56:G56"/>
    <mergeCell ref="H56:L56"/>
    <mergeCell ref="E55:H55"/>
    <mergeCell ref="I55:L55"/>
    <mergeCell ref="E57:G57"/>
    <mergeCell ref="H57:J57"/>
    <mergeCell ref="B57:D57"/>
    <mergeCell ref="B53:D53"/>
    <mergeCell ref="B54:D54"/>
    <mergeCell ref="E53:H53"/>
    <mergeCell ref="B62:D62"/>
    <mergeCell ref="H62:J62"/>
    <mergeCell ref="K62:L62"/>
    <mergeCell ref="K61:L61"/>
    <mergeCell ref="K60:L60"/>
    <mergeCell ref="B59:D61"/>
    <mergeCell ref="K59:L59"/>
  </mergeCells>
  <printOptions horizontalCentered="1" verticalCentered="1"/>
  <pageMargins left="0" right="0" top="0.39370078740157483" bottom="0.39370078740157483" header="0" footer="0"/>
  <pageSetup scale="87" orientation="portrait" r:id="rId2"/>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Información!$D$2:$D$75</xm:f>
          </x14:formula1>
          <xm:sqref>J45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topLeftCell="A19" zoomScale="85" zoomScaleNormal="85" workbookViewId="0">
      <selection activeCell="D2" sqref="D2"/>
    </sheetView>
  </sheetViews>
  <sheetFormatPr baseColWidth="10" defaultRowHeight="14.5" x14ac:dyDescent="0.35"/>
  <cols>
    <col min="4" max="4" width="35.1796875" bestFit="1" customWidth="1"/>
  </cols>
  <sheetData>
    <row r="1" spans="1:4" x14ac:dyDescent="0.35">
      <c r="A1" s="25" t="s">
        <v>60</v>
      </c>
      <c r="B1" s="25" t="s">
        <v>61</v>
      </c>
      <c r="D1" s="25" t="s">
        <v>63</v>
      </c>
    </row>
    <row r="2" spans="1:4" x14ac:dyDescent="0.35">
      <c r="A2">
        <v>3</v>
      </c>
      <c r="B2">
        <v>15</v>
      </c>
      <c r="D2" t="s">
        <v>64</v>
      </c>
    </row>
    <row r="3" spans="1:4" x14ac:dyDescent="0.35">
      <c r="A3">
        <v>4</v>
      </c>
      <c r="B3">
        <v>25</v>
      </c>
      <c r="D3" t="s">
        <v>65</v>
      </c>
    </row>
    <row r="4" spans="1:4" x14ac:dyDescent="0.35">
      <c r="A4">
        <v>5</v>
      </c>
      <c r="D4" t="s">
        <v>66</v>
      </c>
    </row>
    <row r="5" spans="1:4" x14ac:dyDescent="0.35">
      <c r="A5">
        <v>6</v>
      </c>
      <c r="D5" t="s">
        <v>67</v>
      </c>
    </row>
    <row r="6" spans="1:4" x14ac:dyDescent="0.35">
      <c r="A6">
        <v>7</v>
      </c>
      <c r="D6" t="s">
        <v>68</v>
      </c>
    </row>
    <row r="7" spans="1:4" x14ac:dyDescent="0.35">
      <c r="A7">
        <v>8</v>
      </c>
      <c r="D7" t="s">
        <v>69</v>
      </c>
    </row>
    <row r="8" spans="1:4" x14ac:dyDescent="0.35">
      <c r="A8">
        <v>9</v>
      </c>
      <c r="D8" t="s">
        <v>70</v>
      </c>
    </row>
    <row r="9" spans="1:4" x14ac:dyDescent="0.35">
      <c r="A9">
        <v>10</v>
      </c>
      <c r="D9" t="s">
        <v>71</v>
      </c>
    </row>
    <row r="10" spans="1:4" x14ac:dyDescent="0.35">
      <c r="A10">
        <v>11</v>
      </c>
      <c r="D10" t="s">
        <v>72</v>
      </c>
    </row>
    <row r="11" spans="1:4" x14ac:dyDescent="0.35">
      <c r="A11">
        <v>12</v>
      </c>
      <c r="D11" t="s">
        <v>73</v>
      </c>
    </row>
    <row r="12" spans="1:4" x14ac:dyDescent="0.35">
      <c r="D12" t="s">
        <v>74</v>
      </c>
    </row>
    <row r="13" spans="1:4" x14ac:dyDescent="0.35">
      <c r="D13" t="s">
        <v>75</v>
      </c>
    </row>
    <row r="14" spans="1:4" x14ac:dyDescent="0.35">
      <c r="D14" t="s">
        <v>76</v>
      </c>
    </row>
    <row r="15" spans="1:4" x14ac:dyDescent="0.35">
      <c r="D15" t="s">
        <v>77</v>
      </c>
    </row>
    <row r="16" spans="1:4" x14ac:dyDescent="0.35">
      <c r="D16" t="s">
        <v>78</v>
      </c>
    </row>
    <row r="17" spans="4:4" x14ac:dyDescent="0.35">
      <c r="D17" t="s">
        <v>79</v>
      </c>
    </row>
    <row r="18" spans="4:4" x14ac:dyDescent="0.35">
      <c r="D18" t="s">
        <v>80</v>
      </c>
    </row>
    <row r="19" spans="4:4" x14ac:dyDescent="0.35">
      <c r="D19" t="s">
        <v>81</v>
      </c>
    </row>
    <row r="20" spans="4:4" x14ac:dyDescent="0.35">
      <c r="D20" t="s">
        <v>82</v>
      </c>
    </row>
    <row r="21" spans="4:4" x14ac:dyDescent="0.35">
      <c r="D21" t="s">
        <v>83</v>
      </c>
    </row>
    <row r="22" spans="4:4" x14ac:dyDescent="0.35">
      <c r="D22" t="s">
        <v>84</v>
      </c>
    </row>
    <row r="23" spans="4:4" x14ac:dyDescent="0.35">
      <c r="D23" t="s">
        <v>85</v>
      </c>
    </row>
    <row r="24" spans="4:4" x14ac:dyDescent="0.35">
      <c r="D24" t="s">
        <v>86</v>
      </c>
    </row>
    <row r="25" spans="4:4" x14ac:dyDescent="0.35">
      <c r="D25" t="s">
        <v>87</v>
      </c>
    </row>
    <row r="26" spans="4:4" x14ac:dyDescent="0.35">
      <c r="D26" t="s">
        <v>88</v>
      </c>
    </row>
    <row r="27" spans="4:4" x14ac:dyDescent="0.35">
      <c r="D27" t="s">
        <v>89</v>
      </c>
    </row>
    <row r="28" spans="4:4" x14ac:dyDescent="0.35">
      <c r="D28" t="s">
        <v>90</v>
      </c>
    </row>
    <row r="29" spans="4:4" x14ac:dyDescent="0.35">
      <c r="D29" t="s">
        <v>91</v>
      </c>
    </row>
    <row r="30" spans="4:4" x14ac:dyDescent="0.35">
      <c r="D30" t="s">
        <v>92</v>
      </c>
    </row>
    <row r="31" spans="4:4" x14ac:dyDescent="0.35">
      <c r="D31" t="s">
        <v>93</v>
      </c>
    </row>
    <row r="32" spans="4:4" x14ac:dyDescent="0.35">
      <c r="D32" t="s">
        <v>94</v>
      </c>
    </row>
    <row r="33" spans="4:4" x14ac:dyDescent="0.35">
      <c r="D33" t="s">
        <v>95</v>
      </c>
    </row>
    <row r="34" spans="4:4" x14ac:dyDescent="0.35">
      <c r="D34" t="s">
        <v>96</v>
      </c>
    </row>
    <row r="35" spans="4:4" x14ac:dyDescent="0.35">
      <c r="D35" t="s">
        <v>97</v>
      </c>
    </row>
    <row r="36" spans="4:4" x14ac:dyDescent="0.35">
      <c r="D36" t="s">
        <v>98</v>
      </c>
    </row>
    <row r="37" spans="4:4" x14ac:dyDescent="0.35">
      <c r="D37" t="s">
        <v>99</v>
      </c>
    </row>
    <row r="38" spans="4:4" x14ac:dyDescent="0.35">
      <c r="D38" t="s">
        <v>100</v>
      </c>
    </row>
    <row r="39" spans="4:4" x14ac:dyDescent="0.35">
      <c r="D39" t="s">
        <v>101</v>
      </c>
    </row>
    <row r="40" spans="4:4" x14ac:dyDescent="0.35">
      <c r="D40" t="s">
        <v>102</v>
      </c>
    </row>
    <row r="41" spans="4:4" x14ac:dyDescent="0.35">
      <c r="D41" t="s">
        <v>103</v>
      </c>
    </row>
    <row r="42" spans="4:4" x14ac:dyDescent="0.35">
      <c r="D42" t="s">
        <v>104</v>
      </c>
    </row>
    <row r="43" spans="4:4" x14ac:dyDescent="0.35">
      <c r="D43" t="s">
        <v>105</v>
      </c>
    </row>
    <row r="44" spans="4:4" x14ac:dyDescent="0.35">
      <c r="D44" t="s">
        <v>106</v>
      </c>
    </row>
    <row r="45" spans="4:4" x14ac:dyDescent="0.35">
      <c r="D45" t="s">
        <v>107</v>
      </c>
    </row>
    <row r="46" spans="4:4" x14ac:dyDescent="0.35">
      <c r="D46" t="s">
        <v>108</v>
      </c>
    </row>
    <row r="47" spans="4:4" x14ac:dyDescent="0.35">
      <c r="D47" t="s">
        <v>109</v>
      </c>
    </row>
    <row r="48" spans="4:4" x14ac:dyDescent="0.35">
      <c r="D48" t="s">
        <v>110</v>
      </c>
    </row>
    <row r="49" spans="4:4" x14ac:dyDescent="0.35">
      <c r="D49" t="s">
        <v>111</v>
      </c>
    </row>
    <row r="50" spans="4:4" x14ac:dyDescent="0.35">
      <c r="D50" t="s">
        <v>112</v>
      </c>
    </row>
    <row r="51" spans="4:4" x14ac:dyDescent="0.35">
      <c r="D51" t="s">
        <v>113</v>
      </c>
    </row>
    <row r="52" spans="4:4" x14ac:dyDescent="0.35">
      <c r="D52" t="s">
        <v>114</v>
      </c>
    </row>
    <row r="53" spans="4:4" x14ac:dyDescent="0.35">
      <c r="D53" t="s">
        <v>115</v>
      </c>
    </row>
    <row r="54" spans="4:4" x14ac:dyDescent="0.35">
      <c r="D54" t="s">
        <v>116</v>
      </c>
    </row>
    <row r="55" spans="4:4" x14ac:dyDescent="0.35">
      <c r="D55" t="s">
        <v>117</v>
      </c>
    </row>
    <row r="56" spans="4:4" x14ac:dyDescent="0.35">
      <c r="D56" t="s">
        <v>118</v>
      </c>
    </row>
    <row r="57" spans="4:4" x14ac:dyDescent="0.35">
      <c r="D57" t="s">
        <v>119</v>
      </c>
    </row>
    <row r="58" spans="4:4" x14ac:dyDescent="0.35">
      <c r="D58" t="s">
        <v>120</v>
      </c>
    </row>
    <row r="59" spans="4:4" x14ac:dyDescent="0.35">
      <c r="D59" t="s">
        <v>121</v>
      </c>
    </row>
    <row r="60" spans="4:4" x14ac:dyDescent="0.35">
      <c r="D60" t="s">
        <v>122</v>
      </c>
    </row>
    <row r="61" spans="4:4" x14ac:dyDescent="0.35">
      <c r="D61" t="s">
        <v>123</v>
      </c>
    </row>
    <row r="62" spans="4:4" x14ac:dyDescent="0.35">
      <c r="D62" t="s">
        <v>124</v>
      </c>
    </row>
    <row r="63" spans="4:4" x14ac:dyDescent="0.35">
      <c r="D63" t="s">
        <v>125</v>
      </c>
    </row>
    <row r="64" spans="4:4" x14ac:dyDescent="0.35">
      <c r="D64" t="s">
        <v>126</v>
      </c>
    </row>
    <row r="65" spans="4:4" x14ac:dyDescent="0.35">
      <c r="D65" t="s">
        <v>127</v>
      </c>
    </row>
    <row r="66" spans="4:4" x14ac:dyDescent="0.35">
      <c r="D66" t="s">
        <v>128</v>
      </c>
    </row>
    <row r="67" spans="4:4" x14ac:dyDescent="0.35">
      <c r="D67" t="s">
        <v>129</v>
      </c>
    </row>
    <row r="68" spans="4:4" x14ac:dyDescent="0.35">
      <c r="D68" t="s">
        <v>130</v>
      </c>
    </row>
    <row r="69" spans="4:4" x14ac:dyDescent="0.35">
      <c r="D69" t="s">
        <v>131</v>
      </c>
    </row>
    <row r="70" spans="4:4" x14ac:dyDescent="0.35">
      <c r="D70" t="s">
        <v>132</v>
      </c>
    </row>
    <row r="71" spans="4:4" x14ac:dyDescent="0.35">
      <c r="D71" t="s">
        <v>133</v>
      </c>
    </row>
    <row r="72" spans="4:4" x14ac:dyDescent="0.35">
      <c r="D72" t="s">
        <v>134</v>
      </c>
    </row>
    <row r="73" spans="4:4" x14ac:dyDescent="0.35">
      <c r="D73" t="s">
        <v>135</v>
      </c>
    </row>
    <row r="74" spans="4:4" x14ac:dyDescent="0.35">
      <c r="D74" t="s">
        <v>136</v>
      </c>
    </row>
    <row r="75" spans="4:4" x14ac:dyDescent="0.35">
      <c r="D75" t="s">
        <v>137</v>
      </c>
    </row>
  </sheetData>
  <customSheetViews>
    <customSheetView guid="{899078C3-A726-4718-A992-AD82510725CC}" showGridLines="0" state="hidden">
      <selection activeCell="A12" sqref="A12"/>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Simulador</vt:lpstr>
      <vt:lpstr>CALCULO</vt:lpstr>
      <vt:lpstr>Hoja1</vt:lpstr>
      <vt:lpstr>CALCULAR</vt:lpstr>
      <vt:lpstr>Información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Angie Tatiana Agudelo Suarez</cp:lastModifiedBy>
  <cp:lastPrinted>2019-10-31T17:46:14Z</cp:lastPrinted>
  <dcterms:created xsi:type="dcterms:W3CDTF">2016-08-29T12:26:51Z</dcterms:created>
  <dcterms:modified xsi:type="dcterms:W3CDTF">2022-12-05T15:46:16Z</dcterms:modified>
</cp:coreProperties>
</file>